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597" activeTab="0"/>
  </bookViews>
  <sheets>
    <sheet name="tabla 55 -EIA Tunel" sheetId="1" r:id="rId1"/>
    <sheet name="tabla 56 EIA Cond" sheetId="2" r:id="rId2"/>
    <sheet name="Tabla 57 -EIA Funcionamiento" sheetId="3" r:id="rId3"/>
    <sheet name="Tabla 58 -EIA TOTAL" sheetId="4" r:id="rId4"/>
  </sheets>
  <externalReferences>
    <externalReference r:id="rId7"/>
  </externalReferences>
  <definedNames>
    <definedName name="Pob">'[1]estab_ind'!$D$1:$BK$28</definedName>
  </definedNames>
  <calcPr fullCalcOnLoad="1"/>
</workbook>
</file>

<file path=xl/sharedStrings.xml><?xml version="1.0" encoding="utf-8"?>
<sst xmlns="http://schemas.openxmlformats.org/spreadsheetml/2006/main" count="194" uniqueCount="110">
  <si>
    <t>Mano de Obra</t>
  </si>
  <si>
    <t>Tabla 56</t>
  </si>
  <si>
    <t xml:space="preserve">MATRIZ DE EVALUACIÓN AMBIENTAL PARA LA ETAPA DE CONSTRUCCIÓN -RED DE CONDUCTOS SECUNDARIOS </t>
  </si>
  <si>
    <t>Tabla 57</t>
  </si>
  <si>
    <t>Paisaje Urbano</t>
  </si>
  <si>
    <t>Total Reserv</t>
  </si>
  <si>
    <t xml:space="preserve">Pozo de Inicio </t>
  </si>
  <si>
    <t xml:space="preserve">Obrador </t>
  </si>
  <si>
    <t>Grado de protección y Daños Evitados</t>
  </si>
  <si>
    <t>Uso del Suelo</t>
  </si>
  <si>
    <r>
      <t xml:space="preserve">Est.Económicas </t>
    </r>
    <r>
      <rPr>
        <sz val="8"/>
        <rFont val="Arial"/>
        <family val="2"/>
      </rPr>
      <t>(Comercio, Industria y Servicio)</t>
    </r>
  </si>
  <si>
    <r>
      <t xml:space="preserve">Patrimonio Cultural </t>
    </r>
    <r>
      <rPr>
        <sz val="8"/>
        <rFont val="Arial"/>
        <family val="2"/>
      </rPr>
      <t>(Arqueológico y Paleontológico)</t>
    </r>
  </si>
  <si>
    <t>Energía</t>
  </si>
  <si>
    <t>Transporte y Accesos viales</t>
  </si>
  <si>
    <t>Agua de Obra</t>
  </si>
  <si>
    <t>Infraest. de Servicio</t>
  </si>
  <si>
    <t>Av. J.B.Justo y Av. H.Pueyrredón</t>
  </si>
  <si>
    <t>Superficial (retorno por conducto)</t>
  </si>
  <si>
    <t>MEDIO NATURAL</t>
  </si>
  <si>
    <t>MEDIO ANTRÓPICO</t>
  </si>
  <si>
    <t>Tuneles</t>
  </si>
  <si>
    <t>Coef</t>
  </si>
  <si>
    <t>CONSTRUCCIÓN</t>
  </si>
  <si>
    <t>Transp. y Acc. viales</t>
  </si>
  <si>
    <r>
      <t xml:space="preserve">TOTAL S/ </t>
    </r>
    <r>
      <rPr>
        <b/>
        <sz val="9.5"/>
        <rFont val="Arial"/>
        <family val="2"/>
      </rPr>
      <t>COMPONENTE</t>
    </r>
  </si>
  <si>
    <t>TOTAL S/ COMPONENTE</t>
  </si>
  <si>
    <t>Obrador -Inst. Aux.</t>
  </si>
  <si>
    <t>Total Túnel Corto</t>
  </si>
  <si>
    <t>Total Túnel Largo</t>
  </si>
  <si>
    <t>Túnel Corto</t>
  </si>
  <si>
    <t>Pozo de Inicio</t>
  </si>
  <si>
    <t xml:space="preserve"> Obrador </t>
  </si>
  <si>
    <t>FACTOR AMBIENTAL</t>
  </si>
  <si>
    <t>COMPONENTE UBICACIÓN</t>
  </si>
  <si>
    <t>Cuenca y Galicia</t>
  </si>
  <si>
    <t>Túnel Largo</t>
  </si>
  <si>
    <t>puntos</t>
  </si>
  <si>
    <t>%</t>
  </si>
  <si>
    <t xml:space="preserve">Vegetación </t>
  </si>
  <si>
    <t xml:space="preserve">% </t>
  </si>
  <si>
    <t xml:space="preserve">Población </t>
  </si>
  <si>
    <t>Corte de Calles y Desvíos</t>
  </si>
  <si>
    <t xml:space="preserve"> Rotura de pavimento</t>
  </si>
  <si>
    <r>
      <t xml:space="preserve">Estab.Económicos </t>
    </r>
    <r>
      <rPr>
        <sz val="8"/>
        <rFont val="Arial"/>
        <family val="2"/>
      </rPr>
      <t>(Comercio, Industria y Servicio)</t>
    </r>
  </si>
  <si>
    <t>Almac., Colocación y Const. Conductos</t>
  </si>
  <si>
    <t>ACCIONES - RED de CONDUCTOS SECUNDARIOS</t>
  </si>
  <si>
    <t>Puntos</t>
  </si>
  <si>
    <t>TOTAL S/ FACTORES</t>
  </si>
  <si>
    <t xml:space="preserve">Ampliación y adecuación del Sistema Pluvial  </t>
  </si>
  <si>
    <t xml:space="preserve">Aumento del grado de cobertura </t>
  </si>
  <si>
    <t>Disminución de exposición y riesgos</t>
  </si>
  <si>
    <t xml:space="preserve">Disminución del peligro de inundaciones </t>
  </si>
  <si>
    <t xml:space="preserve">Aumento de Seguridad vehicular </t>
  </si>
  <si>
    <t>Disminución de la vulnerabilidad social</t>
  </si>
  <si>
    <t xml:space="preserve">Aumento de Seguridad peatonal </t>
  </si>
  <si>
    <t>Agua Limpieza</t>
  </si>
  <si>
    <t>Uso del Suelo y Equip. Urbano</t>
  </si>
  <si>
    <t>Redes de  Transporte</t>
  </si>
  <si>
    <t>Puntaje Total</t>
  </si>
  <si>
    <t>EVALUACIÓN FINAL</t>
  </si>
  <si>
    <t>Cámaras de Derivación</t>
  </si>
  <si>
    <t>N.Vega</t>
  </si>
  <si>
    <t>Terrenos GCBA</t>
  </si>
  <si>
    <t>Pta. Carrasco</t>
  </si>
  <si>
    <t>C. Deriv.</t>
  </si>
  <si>
    <t xml:space="preserve">  </t>
  </si>
  <si>
    <t>(-) bajo</t>
  </si>
  <si>
    <t>(-) medio</t>
  </si>
  <si>
    <t>(+) medio</t>
  </si>
  <si>
    <t>(+) bajo</t>
  </si>
  <si>
    <t>(-) alto</t>
  </si>
  <si>
    <t>(+) alto</t>
  </si>
  <si>
    <t>TOTAL CONST.</t>
  </si>
  <si>
    <t>Pozo  Salida tunel</t>
  </si>
  <si>
    <t>Pozo Salida tunel</t>
  </si>
  <si>
    <t xml:space="preserve">CUENCA DEL ARROYO MALDONADO  -PROYECTO EJECUTIVO </t>
  </si>
  <si>
    <t>MATRIZ DE EVALUACIÓN DE IMPACTO AMBIENTAL FINAL  - TOTAL PROYECTO</t>
  </si>
  <si>
    <t>nulo</t>
  </si>
  <si>
    <t>Av. J.B.Justo y Cuenca</t>
  </si>
  <si>
    <t xml:space="preserve">TOTAL S/ FACTORES </t>
  </si>
  <si>
    <t>Excavación y mov. de suelos y materiales</t>
  </si>
  <si>
    <t>Aire</t>
  </si>
  <si>
    <t>Ruido</t>
  </si>
  <si>
    <t>Calidad</t>
  </si>
  <si>
    <t>Agua</t>
  </si>
  <si>
    <t>Tránsito</t>
  </si>
  <si>
    <t>TÚNELES</t>
  </si>
  <si>
    <t>Preparación área de trabajo</t>
  </si>
  <si>
    <t>Mov. de camiones,  maquinarias y equipos</t>
  </si>
  <si>
    <t>Desmalezado y retiro de esp. arbóreas</t>
  </si>
  <si>
    <t>Superficial</t>
  </si>
  <si>
    <t>Subterránea</t>
  </si>
  <si>
    <t xml:space="preserve">CUENCA DEL ARROYO MALDONADO -PROYECTO EJECUTIVO </t>
  </si>
  <si>
    <t>Vegetación</t>
  </si>
  <si>
    <t>Tabla 58</t>
  </si>
  <si>
    <t>Total túnel Largo</t>
  </si>
  <si>
    <t>Total Red Cond.</t>
  </si>
  <si>
    <t>FACTORES AMBIENTALES</t>
  </si>
  <si>
    <t>Tot Tuneles</t>
  </si>
  <si>
    <t xml:space="preserve">MATRIZ DE EVALUACIÓN AMBIENTAL PARA LA ETAPA DE CONSTRUCCIÓN - INSTALACIONES AUXILIARES Y TÚNELES </t>
  </si>
  <si>
    <t>Suelo</t>
  </si>
  <si>
    <t>Operación Tunelera</t>
  </si>
  <si>
    <t>Población</t>
  </si>
  <si>
    <t>MATRIZ DE EVALUACIÓN AMBIENTAL- ETAPA DE FUNCIONAMIENTO DEL PROYECTO AMPLIACIÓN/ADECUACIÓN DEL SISTEMA PLUVIAL ACTUAL</t>
  </si>
  <si>
    <t>TOTAL</t>
  </si>
  <si>
    <t>TOTAL FUNC.</t>
  </si>
  <si>
    <t xml:space="preserve">Cierre de obra (repavimentación) </t>
  </si>
  <si>
    <r>
      <t xml:space="preserve">Estab.Económicos </t>
    </r>
    <r>
      <rPr>
        <b/>
        <sz val="8"/>
        <rFont val="Arial"/>
        <family val="2"/>
      </rPr>
      <t>(Comercio, Industria y Servicio)</t>
    </r>
  </si>
  <si>
    <r>
      <t xml:space="preserve">Patrimonio Cultural </t>
    </r>
    <r>
      <rPr>
        <b/>
        <sz val="8"/>
        <rFont val="Arial"/>
        <family val="2"/>
      </rPr>
      <t>(Arqueológico y Paleontológico)</t>
    </r>
  </si>
  <si>
    <t>Tabla 55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</si>
</sst>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-* #,##0_-;\-* #,##0_-;_-* &quot;-&quot;??_-;_-@_-"/>
    <numFmt numFmtId="184" formatCode="_(* #,##0_);_(* \(#,##0\);_(* &quot;-&quot;??_);_(@_)"/>
    <numFmt numFmtId="185" formatCode="_-* #,##0.0_-;\-* #,##0.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00"/>
    <numFmt numFmtId="190" formatCode="0.0000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\ &quot;pta&quot;_-;\-* #,##0\ &quot;pta&quot;_-;_-* &quot;-&quot;\ &quot;pta&quot;_-;_-@_-"/>
    <numFmt numFmtId="196" formatCode="_-* #,##0\ _p_t_a_-;\-* #,##0\ _p_t_a_-;_-* &quot;-&quot;\ _p_t_a_-;_-@_-"/>
    <numFmt numFmtId="197" formatCode="_-* #,##0.00\ &quot;pta&quot;_-;\-* #,##0.00\ &quot;pta&quot;_-;_-* &quot;-&quot;??\ &quot;pta&quot;_-;_-@_-"/>
    <numFmt numFmtId="198" formatCode="_-* #,##0.00\ _p_t_a_-;\-* #,##0.00\ _p_t_a_-;_-* &quot;-&quot;??\ _p_t_a_-;_-@_-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0.000000"/>
    <numFmt numFmtId="208" formatCode="0.0000000"/>
    <numFmt numFmtId="209" formatCode="#,##0.0"/>
    <numFmt numFmtId="210" formatCode="0.000000000"/>
    <numFmt numFmtId="211" formatCode="0.00000000"/>
    <numFmt numFmtId="212" formatCode="#,##0.0_);\(#,##0.0\)"/>
    <numFmt numFmtId="213" formatCode="0.000%"/>
    <numFmt numFmtId="214" formatCode="_ * #,##0_ ;_ * \-#,##0_ ;_ * &quot;-&quot;??_ ;_ @_ "/>
    <numFmt numFmtId="215" formatCode="_(* #,##0.0_);_(* \(#,##0.0\);_(* &quot;-&quot;??_);_(@_)"/>
    <numFmt numFmtId="216" formatCode="0.00_);\(0.00\)"/>
    <numFmt numFmtId="217" formatCode="0.0_);\(0.0\)"/>
    <numFmt numFmtId="218" formatCode="_ * #,##0.0_ ;_ * \-#,##0.0_ ;_ * &quot;-&quot;??_ ;_ @_ "/>
    <numFmt numFmtId="219" formatCode="0.00000000000000"/>
    <numFmt numFmtId="220" formatCode="0.0000000000000"/>
    <numFmt numFmtId="221" formatCode="0.000000000000"/>
    <numFmt numFmtId="222" formatCode="0.00000000000"/>
    <numFmt numFmtId="223" formatCode="0.0000000000"/>
    <numFmt numFmtId="224" formatCode="0.0E+00"/>
    <numFmt numFmtId="225" formatCode="0E+00"/>
    <numFmt numFmtId="226" formatCode="0.000E+00"/>
    <numFmt numFmtId="227" formatCode="0.0000%"/>
  </numFmts>
  <fonts count="1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9.5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 vertical="center" wrapText="1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1" fontId="3" fillId="4" borderId="1" xfId="0" applyNumberFormat="1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1" fontId="8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81" fontId="3" fillId="6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1" fontId="3" fillId="4" borderId="1" xfId="2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81" fontId="3" fillId="7" borderId="1" xfId="2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81" fontId="3" fillId="6" borderId="1" xfId="2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81" fontId="3" fillId="0" borderId="1" xfId="21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4" borderId="1" xfId="21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9" fontId="3" fillId="7" borderId="1" xfId="2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6" borderId="1" xfId="21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2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atos%20GIS-Tunel%20orig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 Area (2)"/>
      <sheetName val="Pob Area"/>
      <sheetName val="poblacion-PD"/>
      <sheetName val="manz-catrel "/>
      <sheetName val="manz-area pob"/>
      <sheetName val="Abrev"/>
      <sheetName val="manz-viv"/>
      <sheetName val="manz-viv (2)"/>
      <sheetName val="viv"/>
      <sheetName val="manz-Est Serv"/>
      <sheetName val="estab_ser"/>
      <sheetName val="manz Est Com"/>
      <sheetName val="estab_com"/>
      <sheetName val="manz Est Ind"/>
      <sheetName val="estab_ind"/>
      <sheetName val="Cpr "/>
      <sheetName val="manz-catrel (3)"/>
      <sheetName val="Radios-cp"/>
    </sheetNames>
    <sheetDataSet>
      <sheetData sheetId="14">
        <row r="1">
          <cell r="D1" t="str">
            <v>AREA</v>
          </cell>
          <cell r="E1" t="str">
            <v>PROV</v>
          </cell>
          <cell r="F1" t="str">
            <v>DEPTO</v>
          </cell>
          <cell r="G1" t="str">
            <v>FRAC</v>
          </cell>
          <cell r="H1" t="str">
            <v>RADIO</v>
          </cell>
          <cell r="I1" t="str">
            <v>MZA</v>
          </cell>
          <cell r="J1" t="str">
            <v>SEC_MANZ</v>
          </cell>
          <cell r="K1" t="str">
            <v>CGP</v>
          </cell>
          <cell r="L1" t="str">
            <v>MZ_CATASTR</v>
          </cell>
          <cell r="M1" t="str">
            <v>NUT_LCLES</v>
          </cell>
          <cell r="N1" t="str">
            <v>NUT_PTO_TB</v>
          </cell>
          <cell r="O1" t="str">
            <v>LCAL_RB_15</v>
          </cell>
          <cell r="P1" t="str">
            <v>LCAL_RB_16</v>
          </cell>
          <cell r="Q1" t="str">
            <v>LCAL_RB_17</v>
          </cell>
          <cell r="R1" t="str">
            <v>LCAL_RB_18</v>
          </cell>
          <cell r="S1" t="str">
            <v>LCAL_RB_19</v>
          </cell>
          <cell r="T1" t="str">
            <v>LCAL_RB_20</v>
          </cell>
          <cell r="U1" t="str">
            <v>LCAL_RB_21</v>
          </cell>
          <cell r="V1" t="str">
            <v>LCAL_RB_22</v>
          </cell>
          <cell r="W1" t="str">
            <v>LCAL_RB_23</v>
          </cell>
          <cell r="X1" t="str">
            <v>LCAL_RB_24</v>
          </cell>
          <cell r="Y1" t="str">
            <v>LCAL_RB_25</v>
          </cell>
          <cell r="Z1" t="str">
            <v>LCAL_RB_26</v>
          </cell>
          <cell r="AA1" t="str">
            <v>LCAL_RB_27</v>
          </cell>
          <cell r="AB1" t="str">
            <v>LCAL_RB_28</v>
          </cell>
          <cell r="AC1" t="str">
            <v>LCAL_RB_29</v>
          </cell>
          <cell r="AD1" t="str">
            <v>LCAL_RB_30</v>
          </cell>
          <cell r="AE1" t="str">
            <v>LCAL_RB_31</v>
          </cell>
          <cell r="AF1" t="str">
            <v>LCAL_RB_32</v>
          </cell>
          <cell r="AG1" t="str">
            <v>LCAL_RB_33</v>
          </cell>
          <cell r="AH1" t="str">
            <v>LCAL_RB_34</v>
          </cell>
          <cell r="AI1" t="str">
            <v>LCAL_RB_35</v>
          </cell>
          <cell r="AJ1" t="str">
            <v>LCAL_RB_36</v>
          </cell>
          <cell r="AK1" t="str">
            <v>LCAL_RB_97</v>
          </cell>
          <cell r="AL1" t="str">
            <v>PTOS_RB_15</v>
          </cell>
          <cell r="AM1" t="str">
            <v>PTOS_RB_16</v>
          </cell>
          <cell r="AN1" t="str">
            <v>PTOS_RB_17</v>
          </cell>
          <cell r="AO1" t="str">
            <v>PTOS_RB_18</v>
          </cell>
          <cell r="AP1" t="str">
            <v>PTOS_RB_19</v>
          </cell>
          <cell r="AQ1" t="str">
            <v>PTOS_RB_20</v>
          </cell>
          <cell r="AR1" t="str">
            <v>PTOS_RB_21</v>
          </cell>
          <cell r="AS1" t="str">
            <v>PTOS_RB_22</v>
          </cell>
          <cell r="AT1" t="str">
            <v>PTOS_RB_23</v>
          </cell>
          <cell r="AU1" t="str">
            <v>PTOS_RB_24</v>
          </cell>
          <cell r="AV1" t="str">
            <v>PTOS_RB_25</v>
          </cell>
          <cell r="AW1" t="str">
            <v>PTOS_RB_26</v>
          </cell>
          <cell r="AX1" t="str">
            <v>PTOS_RB_27</v>
          </cell>
          <cell r="AY1" t="str">
            <v>PTOS_RB_28</v>
          </cell>
          <cell r="AZ1" t="str">
            <v>PTOS_RB_29</v>
          </cell>
          <cell r="BA1" t="str">
            <v>PTOS_RB_30</v>
          </cell>
          <cell r="BB1" t="str">
            <v>PTOS_RB_31</v>
          </cell>
          <cell r="BC1" t="str">
            <v>PTOS_RB_32</v>
          </cell>
          <cell r="BD1" t="str">
            <v>PTOS_RB_33</v>
          </cell>
          <cell r="BE1" t="str">
            <v>PTOS_RB_34</v>
          </cell>
          <cell r="BF1" t="str">
            <v>PTOS_RB_35</v>
          </cell>
          <cell r="BG1" t="str">
            <v>PTOS_RB_36</v>
          </cell>
          <cell r="BH1" t="str">
            <v>PTOS_RB_97</v>
          </cell>
        </row>
        <row r="2">
          <cell r="D2">
            <v>19065.881</v>
          </cell>
          <cell r="E2" t="str">
            <v>02</v>
          </cell>
          <cell r="F2" t="str">
            <v>012</v>
          </cell>
          <cell r="G2" t="str">
            <v>02</v>
          </cell>
          <cell r="H2" t="str">
            <v>16</v>
          </cell>
          <cell r="I2" t="str">
            <v>057</v>
          </cell>
          <cell r="J2" t="str">
            <v>S79M135</v>
          </cell>
          <cell r="K2" t="str">
            <v>10</v>
          </cell>
          <cell r="L2" t="str">
            <v>135</v>
          </cell>
          <cell r="M2">
            <v>2</v>
          </cell>
          <cell r="N2">
            <v>10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4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6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</row>
        <row r="3">
          <cell r="D3">
            <v>12814</v>
          </cell>
          <cell r="E3" t="str">
            <v>02</v>
          </cell>
          <cell r="F3" t="str">
            <v>012</v>
          </cell>
          <cell r="G3" t="str">
            <v>02</v>
          </cell>
          <cell r="H3" t="str">
            <v>16</v>
          </cell>
          <cell r="I3" t="str">
            <v>058</v>
          </cell>
          <cell r="J3" t="str">
            <v>S79M115</v>
          </cell>
          <cell r="K3" t="str">
            <v>10</v>
          </cell>
          <cell r="L3" t="str">
            <v>115</v>
          </cell>
          <cell r="M3">
            <v>2</v>
          </cell>
          <cell r="N3">
            <v>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1</v>
          </cell>
          <cell r="AK3">
            <v>1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3</v>
          </cell>
          <cell r="BH3">
            <v>2</v>
          </cell>
        </row>
        <row r="4">
          <cell r="D4">
            <v>23047.75</v>
          </cell>
          <cell r="E4" t="str">
            <v>02</v>
          </cell>
          <cell r="F4" t="str">
            <v>012</v>
          </cell>
          <cell r="G4" t="str">
            <v>07</v>
          </cell>
          <cell r="H4" t="str">
            <v>01</v>
          </cell>
          <cell r="I4" t="str">
            <v>009</v>
          </cell>
          <cell r="J4" t="str">
            <v>S79M113</v>
          </cell>
          <cell r="K4" t="str">
            <v>10</v>
          </cell>
          <cell r="L4" t="str">
            <v>113</v>
          </cell>
          <cell r="M4">
            <v>3</v>
          </cell>
          <cell r="N4">
            <v>10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1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8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1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1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</row>
        <row r="5">
          <cell r="D5">
            <v>19185</v>
          </cell>
          <cell r="E5" t="str">
            <v>02</v>
          </cell>
          <cell r="F5" t="str">
            <v>012</v>
          </cell>
          <cell r="G5" t="str">
            <v>02</v>
          </cell>
          <cell r="H5" t="str">
            <v>18</v>
          </cell>
          <cell r="I5" t="str">
            <v>061</v>
          </cell>
          <cell r="J5" t="str">
            <v>S67M016</v>
          </cell>
          <cell r="K5" t="str">
            <v>11</v>
          </cell>
          <cell r="L5" t="str">
            <v>016</v>
          </cell>
          <cell r="M5">
            <v>3</v>
          </cell>
          <cell r="N5">
            <v>36</v>
          </cell>
          <cell r="O5">
            <v>0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1</v>
          </cell>
          <cell r="AD5">
            <v>0</v>
          </cell>
          <cell r="AE5">
            <v>0</v>
          </cell>
          <cell r="AF5">
            <v>0</v>
          </cell>
          <cell r="AG5">
            <v>1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33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2</v>
          </cell>
          <cell r="BA5">
            <v>0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</row>
        <row r="6">
          <cell r="D6">
            <v>17176.131</v>
          </cell>
          <cell r="E6" t="str">
            <v>02</v>
          </cell>
          <cell r="F6" t="str">
            <v>012</v>
          </cell>
          <cell r="G6" t="str">
            <v>07</v>
          </cell>
          <cell r="H6" t="str">
            <v>03</v>
          </cell>
          <cell r="I6" t="str">
            <v>004</v>
          </cell>
          <cell r="J6" t="str">
            <v>S67M015</v>
          </cell>
          <cell r="K6" t="str">
            <v>11</v>
          </cell>
          <cell r="L6" t="str">
            <v>015</v>
          </cell>
          <cell r="M6">
            <v>3</v>
          </cell>
          <cell r="N6">
            <v>27</v>
          </cell>
          <cell r="O6">
            <v>0</v>
          </cell>
          <cell r="P6">
            <v>0</v>
          </cell>
          <cell r="Q6">
            <v>1</v>
          </cell>
          <cell r="R6">
            <v>1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6</v>
          </cell>
          <cell r="AO6">
            <v>18</v>
          </cell>
          <cell r="AP6">
            <v>0</v>
          </cell>
          <cell r="AQ6">
            <v>0</v>
          </cell>
          <cell r="AR6">
            <v>3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</row>
        <row r="7">
          <cell r="D7">
            <v>19182.75</v>
          </cell>
          <cell r="E7" t="str">
            <v>02</v>
          </cell>
          <cell r="F7" t="str">
            <v>012</v>
          </cell>
          <cell r="G7" t="str">
            <v>07</v>
          </cell>
          <cell r="H7" t="str">
            <v>02</v>
          </cell>
          <cell r="I7" t="str">
            <v>007</v>
          </cell>
          <cell r="J7" t="str">
            <v>S67M014</v>
          </cell>
          <cell r="K7" t="str">
            <v>11</v>
          </cell>
          <cell r="L7" t="str">
            <v>014</v>
          </cell>
          <cell r="M7">
            <v>1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</row>
        <row r="8">
          <cell r="D8">
            <v>15487</v>
          </cell>
          <cell r="E8" t="str">
            <v>02</v>
          </cell>
          <cell r="F8" t="str">
            <v>012</v>
          </cell>
          <cell r="G8" t="str">
            <v>07</v>
          </cell>
          <cell r="H8" t="str">
            <v>02</v>
          </cell>
          <cell r="I8" t="str">
            <v>003</v>
          </cell>
          <cell r="J8" t="str">
            <v>S67M002</v>
          </cell>
          <cell r="K8" t="str">
            <v>11</v>
          </cell>
          <cell r="L8" t="str">
            <v>002</v>
          </cell>
          <cell r="M8">
            <v>2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16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</v>
          </cell>
          <cell r="BH8">
            <v>0</v>
          </cell>
        </row>
        <row r="9">
          <cell r="D9">
            <v>19193.5</v>
          </cell>
          <cell r="E9" t="str">
            <v>02</v>
          </cell>
          <cell r="F9" t="str">
            <v>012</v>
          </cell>
          <cell r="G9" t="str">
            <v>07</v>
          </cell>
          <cell r="H9" t="str">
            <v>02</v>
          </cell>
          <cell r="I9" t="str">
            <v>008</v>
          </cell>
          <cell r="J9" t="str">
            <v>S67M001</v>
          </cell>
          <cell r="K9" t="str">
            <v>11</v>
          </cell>
          <cell r="L9" t="str">
            <v>001</v>
          </cell>
          <cell r="M9">
            <v>1</v>
          </cell>
          <cell r="N9">
            <v>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</row>
        <row r="11">
          <cell r="D11">
            <v>11562</v>
          </cell>
          <cell r="E11" t="str">
            <v>02</v>
          </cell>
          <cell r="F11" t="str">
            <v>014</v>
          </cell>
          <cell r="G11" t="str">
            <v>06</v>
          </cell>
          <cell r="H11" t="str">
            <v>17</v>
          </cell>
          <cell r="I11" t="str">
            <v>074</v>
          </cell>
          <cell r="J11" t="str">
            <v>S47M081</v>
          </cell>
          <cell r="K11" t="str">
            <v>11</v>
          </cell>
          <cell r="L11" t="str">
            <v>081</v>
          </cell>
          <cell r="M11">
            <v>2</v>
          </cell>
          <cell r="N11">
            <v>13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13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D12">
            <v>14022.75</v>
          </cell>
          <cell r="E12" t="str">
            <v>02</v>
          </cell>
          <cell r="F12" t="str">
            <v>007</v>
          </cell>
          <cell r="G12" t="str">
            <v>04</v>
          </cell>
          <cell r="H12" t="str">
            <v>02</v>
          </cell>
          <cell r="I12" t="str">
            <v>002</v>
          </cell>
          <cell r="J12" t="str">
            <v>S47M080</v>
          </cell>
          <cell r="K12" t="str">
            <v>11</v>
          </cell>
          <cell r="L12" t="str">
            <v>080</v>
          </cell>
          <cell r="M12">
            <v>3</v>
          </cell>
          <cell r="N12">
            <v>10</v>
          </cell>
          <cell r="O12">
            <v>0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</v>
          </cell>
          <cell r="AK12">
            <v>0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3</v>
          </cell>
          <cell r="BH12">
            <v>0</v>
          </cell>
        </row>
        <row r="13">
          <cell r="D13">
            <v>9738.25</v>
          </cell>
          <cell r="E13" t="str">
            <v>02</v>
          </cell>
          <cell r="F13" t="str">
            <v>007</v>
          </cell>
          <cell r="G13" t="str">
            <v>04</v>
          </cell>
          <cell r="H13" t="str">
            <v>01</v>
          </cell>
          <cell r="I13" t="str">
            <v>001</v>
          </cell>
          <cell r="J13" t="str">
            <v>S47M069</v>
          </cell>
          <cell r="K13" t="str">
            <v>11</v>
          </cell>
          <cell r="L13" t="str">
            <v>069</v>
          </cell>
          <cell r="M13">
            <v>3</v>
          </cell>
          <cell r="N13">
            <v>8</v>
          </cell>
          <cell r="O13">
            <v>0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</row>
        <row r="14">
          <cell r="D14">
            <v>8025.75</v>
          </cell>
          <cell r="E14" t="str">
            <v>02</v>
          </cell>
          <cell r="F14" t="str">
            <v>014</v>
          </cell>
          <cell r="G14" t="str">
            <v>07</v>
          </cell>
          <cell r="H14" t="str">
            <v>05</v>
          </cell>
          <cell r="I14" t="str">
            <v>014</v>
          </cell>
          <cell r="J14" t="str">
            <v>S47M052</v>
          </cell>
          <cell r="K14" t="str">
            <v>11</v>
          </cell>
          <cell r="L14" t="str">
            <v>052</v>
          </cell>
          <cell r="M14">
            <v>2</v>
          </cell>
          <cell r="N14">
            <v>10</v>
          </cell>
          <cell r="O14">
            <v>0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7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</row>
        <row r="15">
          <cell r="D15">
            <v>12925.5</v>
          </cell>
          <cell r="E15" t="str">
            <v>02</v>
          </cell>
          <cell r="F15" t="str">
            <v>007</v>
          </cell>
          <cell r="G15" t="str">
            <v>03</v>
          </cell>
          <cell r="H15" t="str">
            <v>07</v>
          </cell>
          <cell r="I15" t="str">
            <v>008</v>
          </cell>
          <cell r="J15" t="str">
            <v>S47M051</v>
          </cell>
          <cell r="K15" t="str">
            <v>11</v>
          </cell>
          <cell r="L15" t="str">
            <v>051</v>
          </cell>
          <cell r="M15">
            <v>1</v>
          </cell>
          <cell r="N15">
            <v>5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5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</row>
        <row r="16">
          <cell r="D16">
            <v>4916.5</v>
          </cell>
          <cell r="E16" t="str">
            <v>02</v>
          </cell>
          <cell r="F16" t="str">
            <v>014</v>
          </cell>
          <cell r="G16" t="str">
            <v>07</v>
          </cell>
          <cell r="H16" t="str">
            <v>04</v>
          </cell>
          <cell r="I16" t="str">
            <v>010</v>
          </cell>
          <cell r="J16" t="str">
            <v>S47M035B</v>
          </cell>
          <cell r="K16" t="str">
            <v>11</v>
          </cell>
          <cell r="L16" t="str">
            <v>035B</v>
          </cell>
          <cell r="M16">
            <v>1</v>
          </cell>
          <cell r="N16">
            <v>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5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</row>
        <row r="17">
          <cell r="D17">
            <v>7276.5</v>
          </cell>
          <cell r="E17" t="str">
            <v>02</v>
          </cell>
          <cell r="F17" t="str">
            <v>014</v>
          </cell>
          <cell r="G17" t="str">
            <v>07</v>
          </cell>
          <cell r="H17" t="str">
            <v>04</v>
          </cell>
          <cell r="I17" t="str">
            <v>011</v>
          </cell>
          <cell r="J17" t="str">
            <v>S47M035A</v>
          </cell>
          <cell r="K17" t="str">
            <v>11</v>
          </cell>
          <cell r="L17" t="str">
            <v>035A</v>
          </cell>
          <cell r="M17">
            <v>1</v>
          </cell>
          <cell r="N17">
            <v>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6</v>
          </cell>
          <cell r="BF17">
            <v>0</v>
          </cell>
          <cell r="BG17">
            <v>0</v>
          </cell>
          <cell r="BH17">
            <v>0</v>
          </cell>
        </row>
        <row r="18">
          <cell r="D18">
            <v>6463</v>
          </cell>
          <cell r="E18" t="str">
            <v>02</v>
          </cell>
          <cell r="F18" t="str">
            <v>007</v>
          </cell>
          <cell r="G18" t="str">
            <v>03</v>
          </cell>
          <cell r="H18" t="str">
            <v>02</v>
          </cell>
          <cell r="I18" t="str">
            <v>006</v>
          </cell>
          <cell r="J18" t="str">
            <v>S47M033A</v>
          </cell>
          <cell r="K18" t="str">
            <v>11</v>
          </cell>
          <cell r="L18" t="str">
            <v>033A</v>
          </cell>
          <cell r="M18">
            <v>3</v>
          </cell>
          <cell r="N18">
            <v>17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9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</v>
          </cell>
          <cell r="AZ18">
            <v>0</v>
          </cell>
          <cell r="BA18">
            <v>0</v>
          </cell>
          <cell r="BB18">
            <v>0</v>
          </cell>
          <cell r="BC18">
            <v>4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D19">
            <v>6590.875</v>
          </cell>
          <cell r="E19" t="str">
            <v>02</v>
          </cell>
          <cell r="F19" t="str">
            <v>014</v>
          </cell>
          <cell r="G19" t="str">
            <v>07</v>
          </cell>
          <cell r="H19" t="str">
            <v>04</v>
          </cell>
          <cell r="I19" t="str">
            <v>017</v>
          </cell>
          <cell r="J19" t="str">
            <v>S47M022A</v>
          </cell>
          <cell r="K19" t="str">
            <v>11</v>
          </cell>
          <cell r="L19" t="str">
            <v>022A</v>
          </cell>
          <cell r="M19">
            <v>2</v>
          </cell>
          <cell r="N19">
            <v>7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6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D20">
            <v>7555.5</v>
          </cell>
          <cell r="E20" t="str">
            <v>02</v>
          </cell>
          <cell r="F20" t="str">
            <v>014</v>
          </cell>
          <cell r="G20" t="str">
            <v>07</v>
          </cell>
          <cell r="H20" t="str">
            <v>05</v>
          </cell>
          <cell r="I20" t="str">
            <v>016</v>
          </cell>
          <cell r="J20" t="str">
            <v>S47M021</v>
          </cell>
          <cell r="K20" t="str">
            <v>11</v>
          </cell>
          <cell r="L20" t="str">
            <v>021</v>
          </cell>
          <cell r="M20">
            <v>1</v>
          </cell>
          <cell r="N20">
            <v>3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</row>
        <row r="21">
          <cell r="D21">
            <v>13925.13</v>
          </cell>
          <cell r="E21" t="str">
            <v>02</v>
          </cell>
          <cell r="F21" t="str">
            <v>007</v>
          </cell>
          <cell r="G21" t="str">
            <v>03</v>
          </cell>
          <cell r="H21" t="str">
            <v>02</v>
          </cell>
          <cell r="I21" t="str">
            <v>005</v>
          </cell>
          <cell r="J21" t="str">
            <v>S47M020</v>
          </cell>
          <cell r="K21" t="str">
            <v>11</v>
          </cell>
          <cell r="L21" t="str">
            <v>020</v>
          </cell>
          <cell r="M21">
            <v>2</v>
          </cell>
          <cell r="N21">
            <v>14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8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6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</row>
        <row r="23">
          <cell r="D23">
            <v>7925.625</v>
          </cell>
          <cell r="E23" t="str">
            <v>02</v>
          </cell>
          <cell r="F23" t="str">
            <v>009</v>
          </cell>
          <cell r="G23" t="str">
            <v>14</v>
          </cell>
          <cell r="H23" t="str">
            <v>10</v>
          </cell>
          <cell r="I23" t="str">
            <v>040</v>
          </cell>
          <cell r="J23" t="str">
            <v>S35M001B</v>
          </cell>
          <cell r="K23" t="str">
            <v>14Oeste</v>
          </cell>
          <cell r="L23" t="str">
            <v>001B</v>
          </cell>
          <cell r="M23">
            <v>2</v>
          </cell>
          <cell r="N23">
            <v>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</v>
          </cell>
          <cell r="BH23">
            <v>0</v>
          </cell>
        </row>
        <row r="24">
          <cell r="D24">
            <v>6081.625</v>
          </cell>
          <cell r="E24" t="str">
            <v>02</v>
          </cell>
          <cell r="F24" t="str">
            <v>009</v>
          </cell>
          <cell r="G24" t="str">
            <v>17</v>
          </cell>
          <cell r="H24" t="str">
            <v>01</v>
          </cell>
          <cell r="I24" t="str">
            <v>003</v>
          </cell>
          <cell r="J24" t="str">
            <v>S35M001A</v>
          </cell>
          <cell r="K24" t="str">
            <v>14Este</v>
          </cell>
          <cell r="L24" t="str">
            <v>001A</v>
          </cell>
          <cell r="M24">
            <v>1</v>
          </cell>
          <cell r="N24">
            <v>16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16</v>
          </cell>
          <cell r="BF24">
            <v>0</v>
          </cell>
          <cell r="BG24">
            <v>0</v>
          </cell>
          <cell r="BH24">
            <v>0</v>
          </cell>
        </row>
        <row r="25">
          <cell r="D25">
            <v>17861.881</v>
          </cell>
          <cell r="E25" t="str">
            <v>02</v>
          </cell>
          <cell r="F25" t="str">
            <v>009</v>
          </cell>
          <cell r="G25" t="str">
            <v>14</v>
          </cell>
          <cell r="H25" t="str">
            <v>08</v>
          </cell>
          <cell r="I25" t="str">
            <v>036</v>
          </cell>
          <cell r="J25" t="str">
            <v>S33M080</v>
          </cell>
          <cell r="K25" t="str">
            <v>14Oeste</v>
          </cell>
          <cell r="L25" t="str">
            <v>080</v>
          </cell>
          <cell r="M25">
            <v>5</v>
          </cell>
          <cell r="N25">
            <v>28</v>
          </cell>
          <cell r="O25">
            <v>0</v>
          </cell>
          <cell r="P25">
            <v>0</v>
          </cell>
          <cell r="Q25">
            <v>1</v>
          </cell>
          <cell r="R25">
            <v>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9</v>
          </cell>
          <cell r="AO25">
            <v>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D26">
            <v>11367.5</v>
          </cell>
          <cell r="E26" t="str">
            <v>02</v>
          </cell>
          <cell r="F26" t="str">
            <v>009</v>
          </cell>
          <cell r="G26" t="str">
            <v>14</v>
          </cell>
          <cell r="H26" t="str">
            <v>01</v>
          </cell>
          <cell r="I26" t="str">
            <v>037</v>
          </cell>
          <cell r="J26" t="str">
            <v>S33M067</v>
          </cell>
          <cell r="K26" t="str">
            <v>14Oeste</v>
          </cell>
          <cell r="L26" t="str">
            <v>067</v>
          </cell>
          <cell r="M26">
            <v>1</v>
          </cell>
          <cell r="N26">
            <v>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4</v>
          </cell>
          <cell r="BH26">
            <v>0</v>
          </cell>
        </row>
        <row r="27">
          <cell r="D27">
            <v>12095.88</v>
          </cell>
          <cell r="E27" t="str">
            <v>02</v>
          </cell>
          <cell r="F27" t="str">
            <v>009</v>
          </cell>
          <cell r="G27" t="str">
            <v>14</v>
          </cell>
          <cell r="H27" t="str">
            <v>01</v>
          </cell>
          <cell r="I27" t="str">
            <v>038</v>
          </cell>
          <cell r="J27" t="str">
            <v>S33M066B</v>
          </cell>
          <cell r="K27" t="str">
            <v>14Oeste</v>
          </cell>
          <cell r="L27" t="str">
            <v>066B</v>
          </cell>
          <cell r="M27">
            <v>2</v>
          </cell>
          <cell r="N27">
            <v>20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D28">
            <v>10722.88</v>
          </cell>
          <cell r="E28" t="str">
            <v>02</v>
          </cell>
          <cell r="F28" t="str">
            <v>009</v>
          </cell>
          <cell r="G28" t="str">
            <v>17</v>
          </cell>
          <cell r="H28" t="str">
            <v>01</v>
          </cell>
          <cell r="I28" t="str">
            <v>013</v>
          </cell>
          <cell r="J28" t="str">
            <v>S19M021</v>
          </cell>
          <cell r="K28" t="str">
            <v>14Este</v>
          </cell>
          <cell r="L28" t="str">
            <v>021</v>
          </cell>
          <cell r="M28">
            <v>2</v>
          </cell>
          <cell r="N28">
            <v>14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</v>
          </cell>
          <cell r="AP28">
            <v>0</v>
          </cell>
          <cell r="AQ28">
            <v>0</v>
          </cell>
          <cell r="AR28">
            <v>0</v>
          </cell>
          <cell r="AS28">
            <v>12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5" zoomScaleNormal="75" workbookViewId="0" topLeftCell="D1">
      <selection activeCell="R7" sqref="R7"/>
    </sheetView>
  </sheetViews>
  <sheetFormatPr defaultColWidth="11.421875" defaultRowHeight="12.75"/>
  <cols>
    <col min="1" max="1" width="5.7109375" style="2" customWidth="1"/>
    <col min="2" max="2" width="10.421875" style="2" customWidth="1"/>
    <col min="3" max="3" width="15.00390625" style="2" customWidth="1"/>
    <col min="4" max="4" width="11.421875" style="2" customWidth="1"/>
    <col min="5" max="5" width="11.28125" style="0" customWidth="1"/>
    <col min="6" max="6" width="10.00390625" style="0" customWidth="1"/>
    <col min="7" max="7" width="10.421875" style="0" customWidth="1"/>
    <col min="8" max="8" width="11.7109375" style="0" customWidth="1"/>
    <col min="9" max="9" width="10.8515625" style="0" customWidth="1"/>
    <col min="10" max="10" width="8.7109375" style="0" customWidth="1"/>
    <col min="11" max="11" width="8.8515625" style="0" customWidth="1"/>
    <col min="12" max="12" width="9.8515625" style="0" customWidth="1"/>
    <col min="13" max="13" width="10.140625" style="0" customWidth="1"/>
    <col min="14" max="14" width="8.00390625" style="0" customWidth="1"/>
    <col min="15" max="15" width="1.421875" style="0" customWidth="1"/>
    <col min="16" max="16" width="7.421875" style="0" customWidth="1"/>
    <col min="17" max="17" width="7.7109375" style="0" customWidth="1"/>
  </cols>
  <sheetData>
    <row r="1" spans="1:17" ht="21" customHeight="1">
      <c r="A1" s="110" t="s">
        <v>92</v>
      </c>
      <c r="B1" s="110"/>
      <c r="C1" s="110"/>
      <c r="D1" s="110"/>
      <c r="E1" s="110"/>
      <c r="F1" s="110"/>
      <c r="G1" s="110"/>
      <c r="O1" s="12"/>
      <c r="P1" s="62" t="s">
        <v>109</v>
      </c>
      <c r="Q1" s="62"/>
    </row>
    <row r="2" ht="18.75" customHeight="1">
      <c r="A2" s="14" t="s">
        <v>99</v>
      </c>
    </row>
    <row r="3" ht="6.75" customHeight="1"/>
    <row r="4" spans="1:17" ht="23.25" customHeight="1">
      <c r="A4" s="111" t="s">
        <v>32</v>
      </c>
      <c r="B4" s="111"/>
      <c r="C4" s="111" t="s">
        <v>86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P4" s="88" t="s">
        <v>79</v>
      </c>
      <c r="Q4" s="88"/>
    </row>
    <row r="5" spans="1:17" ht="15.75" customHeight="1">
      <c r="A5" s="111"/>
      <c r="B5" s="111"/>
      <c r="C5" s="112" t="s">
        <v>33</v>
      </c>
      <c r="D5" s="113" t="s">
        <v>31</v>
      </c>
      <c r="E5" s="113" t="s">
        <v>30</v>
      </c>
      <c r="F5" s="113" t="s">
        <v>35</v>
      </c>
      <c r="G5" s="113"/>
      <c r="H5" s="113"/>
      <c r="I5" s="113"/>
      <c r="J5" s="113"/>
      <c r="K5" s="113" t="s">
        <v>29</v>
      </c>
      <c r="L5" s="113"/>
      <c r="M5" s="113"/>
      <c r="N5" s="113"/>
      <c r="O5" s="2"/>
      <c r="P5" s="88"/>
      <c r="Q5" s="88"/>
    </row>
    <row r="6" spans="1:17" ht="34.5" customHeight="1">
      <c r="A6" s="111"/>
      <c r="B6" s="111"/>
      <c r="C6" s="112"/>
      <c r="D6" s="113"/>
      <c r="E6" s="113"/>
      <c r="F6" s="61" t="s">
        <v>60</v>
      </c>
      <c r="G6" s="61"/>
      <c r="H6" s="60" t="s">
        <v>101</v>
      </c>
      <c r="I6" s="29" t="s">
        <v>73</v>
      </c>
      <c r="J6" s="114" t="s">
        <v>28</v>
      </c>
      <c r="K6" s="29" t="s">
        <v>64</v>
      </c>
      <c r="L6" s="60" t="s">
        <v>101</v>
      </c>
      <c r="M6" s="29" t="s">
        <v>74</v>
      </c>
      <c r="N6" s="114" t="s">
        <v>27</v>
      </c>
      <c r="O6" s="3"/>
      <c r="P6" s="88"/>
      <c r="Q6" s="88"/>
    </row>
    <row r="7" spans="1:17" ht="42.75" customHeight="1">
      <c r="A7" s="111"/>
      <c r="B7" s="111"/>
      <c r="C7" s="112"/>
      <c r="D7" s="44" t="s">
        <v>63</v>
      </c>
      <c r="E7" s="44" t="s">
        <v>63</v>
      </c>
      <c r="F7" s="44" t="s">
        <v>78</v>
      </c>
      <c r="G7" s="44" t="s">
        <v>16</v>
      </c>
      <c r="H7" s="60"/>
      <c r="I7" s="44" t="s">
        <v>34</v>
      </c>
      <c r="J7" s="114"/>
      <c r="K7" s="44" t="s">
        <v>61</v>
      </c>
      <c r="L7" s="60"/>
      <c r="M7" s="44" t="s">
        <v>62</v>
      </c>
      <c r="N7" s="114"/>
      <c r="P7" s="46" t="s">
        <v>36</v>
      </c>
      <c r="Q7" s="55" t="s">
        <v>39</v>
      </c>
    </row>
    <row r="8" spans="1:17" ht="23.25" customHeight="1">
      <c r="A8" s="115" t="s">
        <v>18</v>
      </c>
      <c r="B8" s="116" t="s">
        <v>84</v>
      </c>
      <c r="C8" s="45" t="s">
        <v>17</v>
      </c>
      <c r="D8" s="32">
        <v>-5</v>
      </c>
      <c r="E8" s="6">
        <v>-5</v>
      </c>
      <c r="F8" s="10"/>
      <c r="G8" s="10"/>
      <c r="H8" s="10"/>
      <c r="I8" s="10"/>
      <c r="J8" s="33">
        <f aca="true" t="shared" si="0" ref="J8:J13">SUM(F8:I8)</f>
        <v>0</v>
      </c>
      <c r="K8" s="10"/>
      <c r="L8" s="10"/>
      <c r="M8" s="10"/>
      <c r="N8" s="33">
        <f aca="true" t="shared" si="1" ref="N8:N13">SUM(K8:M8)</f>
        <v>0</v>
      </c>
      <c r="P8" s="47">
        <f>+D8+E8+J8+N8</f>
        <v>-10</v>
      </c>
      <c r="Q8" s="48">
        <f aca="true" t="shared" si="2" ref="Q8:Q13">+-(P8/$P$24)</f>
        <v>-0.04032258064516129</v>
      </c>
    </row>
    <row r="9" spans="1:17" ht="23.25" customHeight="1">
      <c r="A9" s="115"/>
      <c r="B9" s="116"/>
      <c r="C9" s="45" t="s">
        <v>91</v>
      </c>
      <c r="D9" s="34">
        <v>-1</v>
      </c>
      <c r="E9" s="6">
        <v>-5</v>
      </c>
      <c r="F9" s="17">
        <v>-1</v>
      </c>
      <c r="G9" s="17">
        <v>-1</v>
      </c>
      <c r="H9" s="6">
        <v>-5</v>
      </c>
      <c r="I9" s="17">
        <v>-1</v>
      </c>
      <c r="J9" s="33">
        <f t="shared" si="0"/>
        <v>-8</v>
      </c>
      <c r="K9" s="17">
        <v>-1</v>
      </c>
      <c r="L9" s="6">
        <v>-5</v>
      </c>
      <c r="M9" s="17">
        <v>-1</v>
      </c>
      <c r="N9" s="33">
        <f t="shared" si="1"/>
        <v>-7</v>
      </c>
      <c r="P9" s="47">
        <f aca="true" t="shared" si="3" ref="P9:P23">+D9+E9+J9+N9</f>
        <v>-21</v>
      </c>
      <c r="Q9" s="49">
        <f t="shared" si="2"/>
        <v>-0.0846774193548387</v>
      </c>
    </row>
    <row r="10" spans="1:17" ht="20.25" customHeight="1">
      <c r="A10" s="115"/>
      <c r="B10" s="116" t="s">
        <v>81</v>
      </c>
      <c r="C10" s="45" t="s">
        <v>82</v>
      </c>
      <c r="D10" s="34">
        <v>-1</v>
      </c>
      <c r="E10" s="17">
        <v>-1</v>
      </c>
      <c r="F10" s="6">
        <v>-5</v>
      </c>
      <c r="G10" s="6">
        <v>-5</v>
      </c>
      <c r="H10" s="4"/>
      <c r="I10" s="6">
        <v>-5</v>
      </c>
      <c r="J10" s="33">
        <f t="shared" si="0"/>
        <v>-15</v>
      </c>
      <c r="K10" s="17">
        <v>-1</v>
      </c>
      <c r="L10" s="4"/>
      <c r="M10" s="17">
        <v>-1</v>
      </c>
      <c r="N10" s="33">
        <f t="shared" si="1"/>
        <v>-2</v>
      </c>
      <c r="O10" s="3"/>
      <c r="P10" s="47">
        <f t="shared" si="3"/>
        <v>-19</v>
      </c>
      <c r="Q10" s="49">
        <f t="shared" si="2"/>
        <v>-0.07661290322580645</v>
      </c>
    </row>
    <row r="11" spans="1:17" ht="18.75" customHeight="1">
      <c r="A11" s="115"/>
      <c r="B11" s="116"/>
      <c r="C11" s="45" t="s">
        <v>83</v>
      </c>
      <c r="D11" s="34">
        <v>-1</v>
      </c>
      <c r="E11" s="17">
        <v>-1</v>
      </c>
      <c r="F11" s="17">
        <v>-1</v>
      </c>
      <c r="G11" s="17">
        <v>-1</v>
      </c>
      <c r="H11" s="4"/>
      <c r="I11" s="17">
        <v>-1</v>
      </c>
      <c r="J11" s="33">
        <f t="shared" si="0"/>
        <v>-3</v>
      </c>
      <c r="K11" s="17">
        <v>-1</v>
      </c>
      <c r="L11" s="4"/>
      <c r="M11" s="17">
        <v>-1</v>
      </c>
      <c r="N11" s="33">
        <f t="shared" si="1"/>
        <v>-2</v>
      </c>
      <c r="O11" s="3"/>
      <c r="P11" s="47">
        <f t="shared" si="3"/>
        <v>-7</v>
      </c>
      <c r="Q11" s="48">
        <f t="shared" si="2"/>
        <v>-0.028225806451612902</v>
      </c>
    </row>
    <row r="12" spans="1:17" ht="24" customHeight="1">
      <c r="A12" s="115"/>
      <c r="B12" s="116" t="s">
        <v>93</v>
      </c>
      <c r="C12" s="116"/>
      <c r="D12" s="34">
        <v>-1</v>
      </c>
      <c r="E12" s="17">
        <v>-1</v>
      </c>
      <c r="F12" s="4"/>
      <c r="G12" s="4"/>
      <c r="H12" s="4"/>
      <c r="I12" s="17">
        <v>-1</v>
      </c>
      <c r="J12" s="33">
        <f t="shared" si="0"/>
        <v>-1</v>
      </c>
      <c r="K12" s="4"/>
      <c r="L12" s="4"/>
      <c r="M12" s="4"/>
      <c r="N12" s="33">
        <f t="shared" si="1"/>
        <v>0</v>
      </c>
      <c r="O12" s="3"/>
      <c r="P12" s="47">
        <f t="shared" si="3"/>
        <v>-3</v>
      </c>
      <c r="Q12" s="48">
        <f t="shared" si="2"/>
        <v>-0.012096774193548387</v>
      </c>
    </row>
    <row r="13" spans="1:18" ht="24" customHeight="1">
      <c r="A13" s="115"/>
      <c r="B13" s="116" t="s">
        <v>100</v>
      </c>
      <c r="C13" s="116"/>
      <c r="D13" s="32">
        <v>-5</v>
      </c>
      <c r="E13" s="6">
        <v>-5</v>
      </c>
      <c r="F13" s="4"/>
      <c r="G13" s="4"/>
      <c r="H13" s="5">
        <v>-10</v>
      </c>
      <c r="I13" s="4"/>
      <c r="J13" s="33">
        <f t="shared" si="0"/>
        <v>-10</v>
      </c>
      <c r="K13" s="4"/>
      <c r="L13" s="6">
        <v>-5</v>
      </c>
      <c r="M13" s="17">
        <v>-1</v>
      </c>
      <c r="N13" s="33">
        <f t="shared" si="1"/>
        <v>-6</v>
      </c>
      <c r="O13" s="3"/>
      <c r="P13" s="47">
        <f t="shared" si="3"/>
        <v>-26</v>
      </c>
      <c r="Q13" s="50">
        <f t="shared" si="2"/>
        <v>-0.10483870967741936</v>
      </c>
      <c r="R13" t="s">
        <v>65</v>
      </c>
    </row>
    <row r="14" spans="1:17" ht="27" customHeight="1">
      <c r="A14" s="115" t="s">
        <v>19</v>
      </c>
      <c r="B14" s="116" t="s">
        <v>4</v>
      </c>
      <c r="C14" s="116"/>
      <c r="D14" s="32">
        <v>-5</v>
      </c>
      <c r="E14" s="17">
        <v>-1</v>
      </c>
      <c r="F14" s="17">
        <v>-1</v>
      </c>
      <c r="G14" s="17">
        <v>-1</v>
      </c>
      <c r="H14" s="4"/>
      <c r="I14" s="17">
        <v>-1</v>
      </c>
      <c r="J14" s="33">
        <f aca="true" t="shared" si="4" ref="J14:J23">SUM(F14:I14)</f>
        <v>-3</v>
      </c>
      <c r="K14" s="17">
        <v>-1</v>
      </c>
      <c r="L14" s="4"/>
      <c r="M14" s="17">
        <v>-1</v>
      </c>
      <c r="N14" s="33">
        <f>SUM(K14:M14)</f>
        <v>-2</v>
      </c>
      <c r="P14" s="47">
        <f t="shared" si="3"/>
        <v>-11</v>
      </c>
      <c r="Q14" s="48">
        <f aca="true" t="shared" si="5" ref="Q14:Q23">+-(P14/$P$24)</f>
        <v>-0.04435483870967742</v>
      </c>
    </row>
    <row r="15" spans="1:17" ht="25.5" customHeight="1">
      <c r="A15" s="115"/>
      <c r="B15" s="116" t="s">
        <v>102</v>
      </c>
      <c r="C15" s="116"/>
      <c r="D15" s="35"/>
      <c r="E15" s="4"/>
      <c r="F15" s="5">
        <v>-10</v>
      </c>
      <c r="G15" s="6">
        <v>-5</v>
      </c>
      <c r="H15" s="4"/>
      <c r="I15" s="5">
        <v>-10</v>
      </c>
      <c r="J15" s="33">
        <f t="shared" si="4"/>
        <v>-25</v>
      </c>
      <c r="K15" s="17">
        <v>-1</v>
      </c>
      <c r="L15" s="4"/>
      <c r="M15" s="17">
        <v>-1</v>
      </c>
      <c r="N15" s="33">
        <f aca="true" t="shared" si="6" ref="N15:N23">SUM(K15:M15)</f>
        <v>-2</v>
      </c>
      <c r="P15" s="47">
        <f t="shared" si="3"/>
        <v>-27</v>
      </c>
      <c r="Q15" s="50">
        <f t="shared" si="5"/>
        <v>-0.10887096774193548</v>
      </c>
    </row>
    <row r="16" spans="1:17" ht="25.5" customHeight="1">
      <c r="A16" s="115"/>
      <c r="B16" s="116" t="s">
        <v>56</v>
      </c>
      <c r="C16" s="116"/>
      <c r="D16" s="32">
        <v>-5</v>
      </c>
      <c r="E16" s="6">
        <v>-5</v>
      </c>
      <c r="F16" s="10"/>
      <c r="G16" s="10"/>
      <c r="H16" s="4"/>
      <c r="I16" s="10"/>
      <c r="J16" s="33">
        <f t="shared" si="4"/>
        <v>0</v>
      </c>
      <c r="K16" s="10"/>
      <c r="L16" s="4"/>
      <c r="M16" s="10"/>
      <c r="N16" s="33">
        <f>SUM(K16:M16)</f>
        <v>0</v>
      </c>
      <c r="P16" s="47">
        <f t="shared" si="3"/>
        <v>-10</v>
      </c>
      <c r="Q16" s="48">
        <f t="shared" si="5"/>
        <v>-0.04032258064516129</v>
      </c>
    </row>
    <row r="17" spans="1:17" ht="27" customHeight="1">
      <c r="A17" s="115"/>
      <c r="B17" s="116" t="s">
        <v>10</v>
      </c>
      <c r="C17" s="116"/>
      <c r="D17" s="30"/>
      <c r="E17" s="10"/>
      <c r="F17" s="6">
        <v>-5</v>
      </c>
      <c r="G17" s="5">
        <v>-10</v>
      </c>
      <c r="H17" s="4"/>
      <c r="I17" s="6">
        <v>-5</v>
      </c>
      <c r="J17" s="33">
        <f t="shared" si="4"/>
        <v>-20</v>
      </c>
      <c r="K17" s="17">
        <v>-1</v>
      </c>
      <c r="L17" s="4"/>
      <c r="M17" s="17">
        <v>-1</v>
      </c>
      <c r="N17" s="33">
        <f t="shared" si="6"/>
        <v>-2</v>
      </c>
      <c r="P17" s="47">
        <f t="shared" si="3"/>
        <v>-22</v>
      </c>
      <c r="Q17" s="49">
        <f t="shared" si="5"/>
        <v>-0.08870967741935484</v>
      </c>
    </row>
    <row r="18" spans="1:17" ht="23.25" customHeight="1">
      <c r="A18" s="115"/>
      <c r="B18" s="116" t="s">
        <v>85</v>
      </c>
      <c r="C18" s="116"/>
      <c r="D18" s="32">
        <v>-5</v>
      </c>
      <c r="E18" s="6">
        <v>-5</v>
      </c>
      <c r="F18" s="36">
        <v>-10</v>
      </c>
      <c r="G18" s="5">
        <v>-10</v>
      </c>
      <c r="H18" s="4"/>
      <c r="I18" s="6">
        <v>-5</v>
      </c>
      <c r="J18" s="33">
        <f t="shared" si="4"/>
        <v>-25</v>
      </c>
      <c r="K18" s="17">
        <v>-1</v>
      </c>
      <c r="L18" s="4"/>
      <c r="M18" s="17">
        <v>-1</v>
      </c>
      <c r="N18" s="33">
        <f t="shared" si="6"/>
        <v>-2</v>
      </c>
      <c r="P18" s="47">
        <f t="shared" si="3"/>
        <v>-37</v>
      </c>
      <c r="Q18" s="50">
        <f t="shared" si="5"/>
        <v>-0.14919354838709678</v>
      </c>
    </row>
    <row r="19" spans="1:17" ht="31.5" customHeight="1">
      <c r="A19" s="115"/>
      <c r="B19" s="116" t="s">
        <v>11</v>
      </c>
      <c r="C19" s="116"/>
      <c r="D19" s="30"/>
      <c r="E19" s="17">
        <v>-1</v>
      </c>
      <c r="F19" s="17">
        <v>-1</v>
      </c>
      <c r="G19" s="17">
        <v>-1</v>
      </c>
      <c r="H19" s="6">
        <v>-5</v>
      </c>
      <c r="I19" s="17">
        <v>-1</v>
      </c>
      <c r="J19" s="33">
        <f t="shared" si="4"/>
        <v>-8</v>
      </c>
      <c r="K19" s="17">
        <v>-1</v>
      </c>
      <c r="L19" s="6">
        <v>-5</v>
      </c>
      <c r="M19" s="17">
        <v>-1</v>
      </c>
      <c r="N19" s="33">
        <f t="shared" si="6"/>
        <v>-7</v>
      </c>
      <c r="P19" s="47">
        <f t="shared" si="3"/>
        <v>-16</v>
      </c>
      <c r="Q19" s="49">
        <f t="shared" si="5"/>
        <v>-0.06451612903225806</v>
      </c>
    </row>
    <row r="20" spans="1:17" ht="24" customHeight="1">
      <c r="A20" s="115"/>
      <c r="B20" s="88" t="s">
        <v>15</v>
      </c>
      <c r="C20" s="45" t="s">
        <v>13</v>
      </c>
      <c r="D20" s="32">
        <v>-5</v>
      </c>
      <c r="E20" s="17">
        <v>-1</v>
      </c>
      <c r="F20" s="17">
        <v>-1</v>
      </c>
      <c r="G20" s="6">
        <v>-5</v>
      </c>
      <c r="H20" s="10"/>
      <c r="I20" s="17">
        <v>-1</v>
      </c>
      <c r="J20" s="33">
        <f t="shared" si="4"/>
        <v>-7</v>
      </c>
      <c r="K20" s="10"/>
      <c r="L20" s="10"/>
      <c r="M20" s="10"/>
      <c r="N20" s="33">
        <f t="shared" si="6"/>
        <v>0</v>
      </c>
      <c r="P20" s="47">
        <f t="shared" si="3"/>
        <v>-13</v>
      </c>
      <c r="Q20" s="49">
        <f t="shared" si="5"/>
        <v>-0.05241935483870968</v>
      </c>
    </row>
    <row r="21" spans="1:17" ht="21.75" customHeight="1">
      <c r="A21" s="115"/>
      <c r="B21" s="88"/>
      <c r="C21" s="45" t="s">
        <v>12</v>
      </c>
      <c r="D21" s="36">
        <v>-10</v>
      </c>
      <c r="E21" s="17">
        <v>-1</v>
      </c>
      <c r="F21" s="17">
        <v>-1</v>
      </c>
      <c r="G21" s="17">
        <v>-1</v>
      </c>
      <c r="H21" s="5">
        <v>-10</v>
      </c>
      <c r="I21" s="17">
        <v>-1</v>
      </c>
      <c r="J21" s="33">
        <f t="shared" si="4"/>
        <v>-13</v>
      </c>
      <c r="K21" s="17">
        <v>-1</v>
      </c>
      <c r="L21" s="5">
        <v>-10</v>
      </c>
      <c r="M21" s="17">
        <v>-1</v>
      </c>
      <c r="N21" s="33">
        <f t="shared" si="6"/>
        <v>-12</v>
      </c>
      <c r="P21" s="47">
        <f t="shared" si="3"/>
        <v>-36</v>
      </c>
      <c r="Q21" s="50">
        <f t="shared" si="5"/>
        <v>-0.14516129032258066</v>
      </c>
    </row>
    <row r="22" spans="1:17" ht="21.75" customHeight="1">
      <c r="A22" s="115"/>
      <c r="B22" s="88"/>
      <c r="C22" s="45" t="s">
        <v>14</v>
      </c>
      <c r="D22" s="36">
        <v>-10</v>
      </c>
      <c r="E22" s="17">
        <v>-1</v>
      </c>
      <c r="F22" s="17">
        <v>-1</v>
      </c>
      <c r="G22" s="17">
        <v>-1</v>
      </c>
      <c r="H22" s="5">
        <v>-10</v>
      </c>
      <c r="I22" s="17">
        <v>-1</v>
      </c>
      <c r="J22" s="33">
        <f t="shared" si="4"/>
        <v>-13</v>
      </c>
      <c r="K22" s="17">
        <v>-1</v>
      </c>
      <c r="L22" s="5">
        <v>-10</v>
      </c>
      <c r="M22" s="17">
        <v>-1</v>
      </c>
      <c r="N22" s="33">
        <f t="shared" si="6"/>
        <v>-12</v>
      </c>
      <c r="P22" s="47">
        <f t="shared" si="3"/>
        <v>-36</v>
      </c>
      <c r="Q22" s="50">
        <f t="shared" si="5"/>
        <v>-0.14516129032258066</v>
      </c>
    </row>
    <row r="23" spans="1:17" ht="25.5" customHeight="1">
      <c r="A23" s="115"/>
      <c r="B23" s="116" t="s">
        <v>0</v>
      </c>
      <c r="C23" s="116"/>
      <c r="D23" s="38">
        <v>10</v>
      </c>
      <c r="E23" s="39">
        <v>1</v>
      </c>
      <c r="F23" s="40">
        <v>5</v>
      </c>
      <c r="G23" s="40">
        <v>5</v>
      </c>
      <c r="H23" s="40">
        <v>5</v>
      </c>
      <c r="I23" s="40">
        <v>5</v>
      </c>
      <c r="J23" s="33">
        <f t="shared" si="4"/>
        <v>20</v>
      </c>
      <c r="K23" s="40">
        <v>5</v>
      </c>
      <c r="L23" s="40">
        <v>5</v>
      </c>
      <c r="M23" s="40">
        <v>5</v>
      </c>
      <c r="N23" s="33">
        <f t="shared" si="6"/>
        <v>15</v>
      </c>
      <c r="P23" s="47">
        <f t="shared" si="3"/>
        <v>46</v>
      </c>
      <c r="Q23" s="51">
        <f t="shared" si="5"/>
        <v>0.18548387096774194</v>
      </c>
    </row>
    <row r="24" spans="1:17" ht="27.75" customHeight="1">
      <c r="A24" s="111" t="s">
        <v>24</v>
      </c>
      <c r="B24" s="111"/>
      <c r="C24" s="46" t="s">
        <v>36</v>
      </c>
      <c r="D24" s="41">
        <f>SUM(D8:D23)</f>
        <v>-44</v>
      </c>
      <c r="E24" s="41">
        <f>SUM(E8:E23)</f>
        <v>-32</v>
      </c>
      <c r="F24" s="42">
        <f aca="true" t="shared" si="7" ref="F24:M24">SUM(F8:F23)</f>
        <v>-32</v>
      </c>
      <c r="G24" s="42">
        <f t="shared" si="7"/>
        <v>-36</v>
      </c>
      <c r="H24" s="37">
        <f t="shared" si="7"/>
        <v>-35</v>
      </c>
      <c r="I24" s="37">
        <f t="shared" si="7"/>
        <v>-28</v>
      </c>
      <c r="J24" s="41">
        <f t="shared" si="7"/>
        <v>-131</v>
      </c>
      <c r="K24" s="37">
        <f t="shared" si="7"/>
        <v>-5</v>
      </c>
      <c r="L24" s="37">
        <f t="shared" si="7"/>
        <v>-30</v>
      </c>
      <c r="M24" s="37">
        <f t="shared" si="7"/>
        <v>-6</v>
      </c>
      <c r="N24" s="41">
        <f>SUM(N8:N23)</f>
        <v>-41</v>
      </c>
      <c r="P24" s="52">
        <f>SUM(P14:P23,P8:P13)</f>
        <v>-248</v>
      </c>
      <c r="Q24" s="53">
        <v>1</v>
      </c>
    </row>
    <row r="25" spans="1:17" ht="27.75" customHeight="1">
      <c r="A25" s="111"/>
      <c r="B25" s="111"/>
      <c r="C25" s="29" t="s">
        <v>37</v>
      </c>
      <c r="D25" s="43">
        <f>+D24/$P$24</f>
        <v>0.1774193548387097</v>
      </c>
      <c r="E25" s="43">
        <f>+E24/$P$24</f>
        <v>0.12903225806451613</v>
      </c>
      <c r="F25" s="87">
        <f>+J24/P24</f>
        <v>0.5282258064516129</v>
      </c>
      <c r="G25" s="87"/>
      <c r="H25" s="87"/>
      <c r="I25" s="87"/>
      <c r="J25" s="87"/>
      <c r="K25" s="87">
        <f>+N24/P24</f>
        <v>0.16532258064516128</v>
      </c>
      <c r="L25" s="87"/>
      <c r="M25" s="87"/>
      <c r="N25" s="87"/>
      <c r="P25" s="53">
        <v>1</v>
      </c>
      <c r="Q25" s="54"/>
    </row>
    <row r="26" ht="5.25" customHeight="1"/>
  </sheetData>
  <mergeCells count="32">
    <mergeCell ref="A24:B25"/>
    <mergeCell ref="K25:N25"/>
    <mergeCell ref="F25:J25"/>
    <mergeCell ref="P4:Q6"/>
    <mergeCell ref="B20:B22"/>
    <mergeCell ref="H6:H7"/>
    <mergeCell ref="L6:L7"/>
    <mergeCell ref="F6:G6"/>
    <mergeCell ref="D5:D6"/>
    <mergeCell ref="E5:E6"/>
    <mergeCell ref="A8:A13"/>
    <mergeCell ref="B8:B9"/>
    <mergeCell ref="B10:B11"/>
    <mergeCell ref="B12:C12"/>
    <mergeCell ref="B13:C13"/>
    <mergeCell ref="A14:A23"/>
    <mergeCell ref="B23:C23"/>
    <mergeCell ref="B14:C14"/>
    <mergeCell ref="B15:C15"/>
    <mergeCell ref="B19:C19"/>
    <mergeCell ref="B17:C17"/>
    <mergeCell ref="B18:C18"/>
    <mergeCell ref="B16:C16"/>
    <mergeCell ref="P1:Q1"/>
    <mergeCell ref="A1:G1"/>
    <mergeCell ref="A4:B7"/>
    <mergeCell ref="C5:C7"/>
    <mergeCell ref="C4:N4"/>
    <mergeCell ref="F5:J5"/>
    <mergeCell ref="K5:N5"/>
    <mergeCell ref="J6:J7"/>
    <mergeCell ref="N6:N7"/>
  </mergeCells>
  <printOptions horizontalCentered="1"/>
  <pageMargins left="0.3937007874015748" right="0.1968503937007874" top="0.5905511811023623" bottom="0.3937007874015748" header="0.11811023622047245" footer="0.1968503937007874"/>
  <pageSetup fitToHeight="1" fitToWidth="1" horizontalDpi="300" verticalDpi="300" orientation="landscape" paperSize="9" scale="82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K2" sqref="K2"/>
    </sheetView>
  </sheetViews>
  <sheetFormatPr defaultColWidth="11.421875" defaultRowHeight="12.75"/>
  <cols>
    <col min="1" max="1" width="5.7109375" style="2" customWidth="1"/>
    <col min="2" max="2" width="8.140625" style="2" customWidth="1"/>
    <col min="3" max="3" width="16.7109375" style="2" customWidth="1"/>
    <col min="4" max="4" width="9.00390625" style="2" customWidth="1"/>
    <col min="5" max="5" width="9.57421875" style="0" customWidth="1"/>
    <col min="6" max="6" width="9.00390625" style="0" customWidth="1"/>
    <col min="7" max="7" width="10.00390625" style="0" customWidth="1"/>
    <col min="8" max="8" width="9.8515625" style="0" customWidth="1"/>
    <col min="9" max="9" width="10.421875" style="0" customWidth="1"/>
    <col min="10" max="10" width="10.00390625" style="0" customWidth="1"/>
    <col min="11" max="11" width="9.7109375" style="0" customWidth="1"/>
    <col min="12" max="12" width="0.9921875" style="0" customWidth="1"/>
    <col min="13" max="13" width="7.28125" style="0" customWidth="1"/>
    <col min="14" max="14" width="7.421875" style="0" customWidth="1"/>
    <col min="15" max="15" width="1.421875" style="0" customWidth="1"/>
  </cols>
  <sheetData>
    <row r="1" spans="1:17" ht="15.75" customHeight="1">
      <c r="A1" s="110" t="s">
        <v>92</v>
      </c>
      <c r="B1" s="110"/>
      <c r="C1" s="110"/>
      <c r="D1" s="110"/>
      <c r="E1" s="110"/>
      <c r="F1" s="110"/>
      <c r="G1" s="110"/>
      <c r="K1" s="62" t="s">
        <v>1</v>
      </c>
      <c r="L1" s="62"/>
      <c r="M1" s="62"/>
      <c r="N1" s="62"/>
      <c r="O1" s="12"/>
      <c r="P1" s="12"/>
      <c r="Q1" s="12"/>
    </row>
    <row r="2" ht="18.75" customHeight="1">
      <c r="A2" s="7" t="s">
        <v>2</v>
      </c>
    </row>
    <row r="3" ht="7.5" customHeight="1"/>
    <row r="4" spans="1:14" s="1" customFormat="1" ht="18" customHeight="1">
      <c r="A4" s="111" t="s">
        <v>32</v>
      </c>
      <c r="B4" s="111"/>
      <c r="C4" s="111"/>
      <c r="D4" s="111" t="s">
        <v>45</v>
      </c>
      <c r="E4" s="111"/>
      <c r="F4" s="111"/>
      <c r="G4" s="111"/>
      <c r="H4" s="111"/>
      <c r="I4" s="111"/>
      <c r="J4" s="111"/>
      <c r="K4" s="111"/>
      <c r="M4" s="111" t="s">
        <v>47</v>
      </c>
      <c r="N4" s="111"/>
    </row>
    <row r="5" spans="1:15" s="1" customFormat="1" ht="25.5" customHeight="1">
      <c r="A5" s="111"/>
      <c r="B5" s="111"/>
      <c r="C5" s="111"/>
      <c r="D5" s="61" t="s">
        <v>26</v>
      </c>
      <c r="E5" s="61" t="s">
        <v>87</v>
      </c>
      <c r="F5" s="61"/>
      <c r="G5" s="61" t="s">
        <v>41</v>
      </c>
      <c r="H5" s="61" t="s">
        <v>80</v>
      </c>
      <c r="I5" s="61" t="s">
        <v>88</v>
      </c>
      <c r="J5" s="61" t="s">
        <v>44</v>
      </c>
      <c r="K5" s="61" t="s">
        <v>106</v>
      </c>
      <c r="M5" s="111"/>
      <c r="N5" s="111"/>
      <c r="O5" s="21"/>
    </row>
    <row r="6" spans="1:15" s="1" customFormat="1" ht="33.75" customHeight="1">
      <c r="A6" s="111"/>
      <c r="B6" s="111"/>
      <c r="C6" s="111"/>
      <c r="D6" s="61"/>
      <c r="E6" s="59" t="s">
        <v>89</v>
      </c>
      <c r="F6" s="59" t="s">
        <v>42</v>
      </c>
      <c r="G6" s="61"/>
      <c r="H6" s="61"/>
      <c r="I6" s="61"/>
      <c r="J6" s="61"/>
      <c r="K6" s="61"/>
      <c r="M6" s="46" t="s">
        <v>46</v>
      </c>
      <c r="N6" s="55" t="s">
        <v>37</v>
      </c>
      <c r="O6" s="9"/>
    </row>
    <row r="7" spans="1:15" ht="23.25" customHeight="1">
      <c r="A7" s="115" t="s">
        <v>18</v>
      </c>
      <c r="B7" s="116" t="s">
        <v>84</v>
      </c>
      <c r="C7" s="45" t="s">
        <v>17</v>
      </c>
      <c r="D7" s="34">
        <v>-1</v>
      </c>
      <c r="E7" s="10"/>
      <c r="F7" s="10"/>
      <c r="G7" s="10"/>
      <c r="H7" s="17">
        <v>-1</v>
      </c>
      <c r="I7" s="17">
        <v>-1</v>
      </c>
      <c r="J7" s="10"/>
      <c r="K7" s="17">
        <v>-1</v>
      </c>
      <c r="M7" s="37">
        <f>SUM(D7:K7)</f>
        <v>-4</v>
      </c>
      <c r="N7" s="48">
        <f aca="true" t="shared" si="0" ref="N7:N12">+-(M7/$M$23)</f>
        <v>-0.013333333333333334</v>
      </c>
      <c r="O7" s="1"/>
    </row>
    <row r="8" spans="1:15" ht="20.25" customHeight="1">
      <c r="A8" s="115"/>
      <c r="B8" s="116"/>
      <c r="C8" s="45" t="s">
        <v>91</v>
      </c>
      <c r="D8" s="30"/>
      <c r="E8" s="10"/>
      <c r="F8" s="10"/>
      <c r="G8" s="10"/>
      <c r="H8" s="6">
        <v>-5</v>
      </c>
      <c r="I8" s="10"/>
      <c r="J8" s="6">
        <v>-5</v>
      </c>
      <c r="K8" s="10"/>
      <c r="M8" s="37">
        <f aca="true" t="shared" si="1" ref="M8:M22">SUM(D8:K8)</f>
        <v>-10</v>
      </c>
      <c r="N8" s="48">
        <f t="shared" si="0"/>
        <v>-0.03333333333333333</v>
      </c>
      <c r="O8" s="1"/>
    </row>
    <row r="9" spans="1:15" ht="21" customHeight="1">
      <c r="A9" s="115"/>
      <c r="B9" s="116" t="s">
        <v>81</v>
      </c>
      <c r="C9" s="45" t="s">
        <v>82</v>
      </c>
      <c r="D9" s="34">
        <v>-1</v>
      </c>
      <c r="E9" s="17">
        <v>-1</v>
      </c>
      <c r="F9" s="5">
        <v>-10</v>
      </c>
      <c r="G9" s="10"/>
      <c r="H9" s="32">
        <v>-5</v>
      </c>
      <c r="I9" s="6">
        <v>-5</v>
      </c>
      <c r="J9" s="6">
        <v>-5</v>
      </c>
      <c r="K9" s="6">
        <v>-5</v>
      </c>
      <c r="M9" s="37">
        <f t="shared" si="1"/>
        <v>-32</v>
      </c>
      <c r="N9" s="50">
        <f t="shared" si="0"/>
        <v>-0.10666666666666667</v>
      </c>
      <c r="O9" s="9"/>
    </row>
    <row r="10" spans="1:15" ht="21.75" customHeight="1">
      <c r="A10" s="115"/>
      <c r="B10" s="116"/>
      <c r="C10" s="45" t="s">
        <v>83</v>
      </c>
      <c r="D10" s="34">
        <v>-1</v>
      </c>
      <c r="E10" s="6">
        <v>-5</v>
      </c>
      <c r="F10" s="6">
        <v>-5</v>
      </c>
      <c r="G10" s="10"/>
      <c r="H10" s="6">
        <v>-5</v>
      </c>
      <c r="I10" s="17">
        <v>-1</v>
      </c>
      <c r="J10" s="17">
        <v>-1</v>
      </c>
      <c r="K10" s="6">
        <v>-5</v>
      </c>
      <c r="M10" s="37">
        <f t="shared" si="1"/>
        <v>-23</v>
      </c>
      <c r="N10" s="49">
        <f t="shared" si="0"/>
        <v>-0.07666666666666666</v>
      </c>
      <c r="O10" s="9"/>
    </row>
    <row r="11" spans="1:15" ht="24" customHeight="1">
      <c r="A11" s="115"/>
      <c r="B11" s="116" t="s">
        <v>38</v>
      </c>
      <c r="C11" s="116"/>
      <c r="D11" s="34">
        <v>-1</v>
      </c>
      <c r="E11" s="6">
        <v>-5</v>
      </c>
      <c r="F11" s="10"/>
      <c r="G11" s="10"/>
      <c r="H11" s="10"/>
      <c r="I11" s="10"/>
      <c r="J11" s="10"/>
      <c r="K11" s="10"/>
      <c r="M11" s="37">
        <f t="shared" si="1"/>
        <v>-6</v>
      </c>
      <c r="N11" s="48">
        <f t="shared" si="0"/>
        <v>-0.02</v>
      </c>
      <c r="O11" s="9"/>
    </row>
    <row r="12" spans="1:15" ht="24" customHeight="1">
      <c r="A12" s="115"/>
      <c r="B12" s="116" t="s">
        <v>100</v>
      </c>
      <c r="C12" s="116"/>
      <c r="D12" s="34">
        <v>-1</v>
      </c>
      <c r="E12" s="17">
        <v>-1</v>
      </c>
      <c r="F12" s="10"/>
      <c r="G12" s="10"/>
      <c r="H12" s="5">
        <v>-10</v>
      </c>
      <c r="I12" s="10"/>
      <c r="J12" s="6">
        <v>-5</v>
      </c>
      <c r="K12" s="10"/>
      <c r="M12" s="37">
        <f t="shared" si="1"/>
        <v>-17</v>
      </c>
      <c r="N12" s="49">
        <f t="shared" si="0"/>
        <v>-0.056666666666666664</v>
      </c>
      <c r="O12" s="9"/>
    </row>
    <row r="13" spans="1:15" ht="25.5" customHeight="1">
      <c r="A13" s="115" t="s">
        <v>19</v>
      </c>
      <c r="B13" s="116" t="s">
        <v>4</v>
      </c>
      <c r="C13" s="116"/>
      <c r="D13" s="34">
        <v>-1</v>
      </c>
      <c r="E13" s="17">
        <v>-1</v>
      </c>
      <c r="F13" s="17">
        <v>-1</v>
      </c>
      <c r="G13" s="10"/>
      <c r="H13" s="5">
        <v>-10</v>
      </c>
      <c r="I13" s="6">
        <v>-5</v>
      </c>
      <c r="J13" s="6">
        <v>-5</v>
      </c>
      <c r="K13" s="6">
        <v>-5</v>
      </c>
      <c r="M13" s="37">
        <f t="shared" si="1"/>
        <v>-28</v>
      </c>
      <c r="N13" s="49">
        <f aca="true" t="shared" si="2" ref="N13:N22">+-(M13/$M$23)</f>
        <v>-0.09333333333333334</v>
      </c>
      <c r="O13" s="1"/>
    </row>
    <row r="14" spans="1:15" ht="22.5" customHeight="1">
      <c r="A14" s="115"/>
      <c r="B14" s="116" t="s">
        <v>40</v>
      </c>
      <c r="C14" s="116"/>
      <c r="D14" s="34">
        <v>-1</v>
      </c>
      <c r="E14" s="10"/>
      <c r="F14" s="6">
        <v>-5</v>
      </c>
      <c r="G14" s="6">
        <v>-5</v>
      </c>
      <c r="H14" s="5">
        <v>-10</v>
      </c>
      <c r="I14" s="6">
        <v>-5</v>
      </c>
      <c r="J14" s="6">
        <v>-5</v>
      </c>
      <c r="K14" s="6">
        <v>-5</v>
      </c>
      <c r="M14" s="37">
        <f t="shared" si="1"/>
        <v>-36</v>
      </c>
      <c r="N14" s="50">
        <f t="shared" si="2"/>
        <v>-0.12</v>
      </c>
      <c r="O14" s="1"/>
    </row>
    <row r="15" spans="1:15" ht="24" customHeight="1">
      <c r="A15" s="115"/>
      <c r="B15" s="116" t="s">
        <v>56</v>
      </c>
      <c r="C15" s="116"/>
      <c r="D15" s="34">
        <v>-1</v>
      </c>
      <c r="E15" s="6">
        <v>-5</v>
      </c>
      <c r="F15" s="6">
        <v>-5</v>
      </c>
      <c r="G15" s="6">
        <v>-5</v>
      </c>
      <c r="H15" s="6">
        <v>-5</v>
      </c>
      <c r="I15" s="17">
        <v>-1</v>
      </c>
      <c r="J15" s="17">
        <v>-1</v>
      </c>
      <c r="K15" s="17">
        <v>-1</v>
      </c>
      <c r="M15" s="37">
        <f t="shared" si="1"/>
        <v>-24</v>
      </c>
      <c r="N15" s="49">
        <f t="shared" si="2"/>
        <v>-0.08</v>
      </c>
      <c r="O15" s="1"/>
    </row>
    <row r="16" spans="1:15" ht="27" customHeight="1">
      <c r="A16" s="115"/>
      <c r="B16" s="116" t="s">
        <v>107</v>
      </c>
      <c r="C16" s="116"/>
      <c r="D16" s="34">
        <v>-1</v>
      </c>
      <c r="E16" s="10"/>
      <c r="F16" s="6">
        <v>-5</v>
      </c>
      <c r="G16" s="6">
        <v>-5</v>
      </c>
      <c r="H16" s="5">
        <v>-10</v>
      </c>
      <c r="I16" s="6">
        <v>-5</v>
      </c>
      <c r="J16" s="6">
        <v>-5</v>
      </c>
      <c r="K16" s="6">
        <v>-5</v>
      </c>
      <c r="M16" s="37">
        <f t="shared" si="1"/>
        <v>-36</v>
      </c>
      <c r="N16" s="50">
        <f t="shared" si="2"/>
        <v>-0.12</v>
      </c>
      <c r="O16" s="1"/>
    </row>
    <row r="17" spans="1:15" ht="22.5" customHeight="1">
      <c r="A17" s="115"/>
      <c r="B17" s="116" t="s">
        <v>85</v>
      </c>
      <c r="C17" s="116"/>
      <c r="D17" s="32">
        <v>-5</v>
      </c>
      <c r="E17" s="10"/>
      <c r="F17" s="32">
        <v>-5</v>
      </c>
      <c r="G17" s="32">
        <v>-5</v>
      </c>
      <c r="H17" s="5">
        <v>-10</v>
      </c>
      <c r="I17" s="5">
        <v>-10</v>
      </c>
      <c r="J17" s="6">
        <v>-5</v>
      </c>
      <c r="K17" s="6">
        <v>-5</v>
      </c>
      <c r="M17" s="37">
        <f t="shared" si="1"/>
        <v>-45</v>
      </c>
      <c r="N17" s="50">
        <f t="shared" si="2"/>
        <v>-0.15</v>
      </c>
      <c r="O17" s="1"/>
    </row>
    <row r="18" spans="1:15" ht="28.5" customHeight="1">
      <c r="A18" s="115"/>
      <c r="B18" s="116" t="s">
        <v>108</v>
      </c>
      <c r="C18" s="116"/>
      <c r="D18" s="30"/>
      <c r="E18" s="10"/>
      <c r="F18" s="10"/>
      <c r="G18" s="10"/>
      <c r="H18" s="5">
        <v>-10</v>
      </c>
      <c r="I18" s="10"/>
      <c r="J18" s="10"/>
      <c r="K18" s="10"/>
      <c r="M18" s="37">
        <f t="shared" si="1"/>
        <v>-10</v>
      </c>
      <c r="N18" s="48">
        <f t="shared" si="2"/>
        <v>-0.03333333333333333</v>
      </c>
      <c r="O18" s="1"/>
    </row>
    <row r="19" spans="1:15" ht="23.25" customHeight="1">
      <c r="A19" s="115"/>
      <c r="B19" s="88" t="s">
        <v>15</v>
      </c>
      <c r="C19" s="45" t="s">
        <v>13</v>
      </c>
      <c r="D19" s="30"/>
      <c r="E19" s="10"/>
      <c r="F19" s="6">
        <v>-5</v>
      </c>
      <c r="G19" s="6">
        <v>-5</v>
      </c>
      <c r="H19" s="5">
        <v>-10</v>
      </c>
      <c r="I19" s="6">
        <v>-5</v>
      </c>
      <c r="J19" s="6">
        <v>-5</v>
      </c>
      <c r="K19" s="6">
        <v>-5</v>
      </c>
      <c r="M19" s="37">
        <f t="shared" si="1"/>
        <v>-35</v>
      </c>
      <c r="N19" s="50">
        <f t="shared" si="2"/>
        <v>-0.11666666666666667</v>
      </c>
      <c r="O19" s="1"/>
    </row>
    <row r="20" spans="1:15" ht="22.5" customHeight="1">
      <c r="A20" s="115"/>
      <c r="B20" s="88"/>
      <c r="C20" s="45" t="s">
        <v>12</v>
      </c>
      <c r="D20" s="32">
        <v>-5</v>
      </c>
      <c r="E20" s="10"/>
      <c r="F20" s="6">
        <v>-5</v>
      </c>
      <c r="G20" s="10"/>
      <c r="H20" s="6">
        <v>-5</v>
      </c>
      <c r="I20" s="10"/>
      <c r="J20" s="10"/>
      <c r="K20" s="6">
        <v>-5</v>
      </c>
      <c r="M20" s="37">
        <f t="shared" si="1"/>
        <v>-20</v>
      </c>
      <c r="N20" s="49">
        <f t="shared" si="2"/>
        <v>-0.06666666666666667</v>
      </c>
      <c r="O20" s="1"/>
    </row>
    <row r="21" spans="1:15" ht="22.5" customHeight="1">
      <c r="A21" s="115"/>
      <c r="B21" s="88"/>
      <c r="C21" s="45" t="s">
        <v>14</v>
      </c>
      <c r="D21" s="32">
        <v>-5</v>
      </c>
      <c r="E21" s="10"/>
      <c r="F21" s="10"/>
      <c r="G21" s="10"/>
      <c r="H21" s="10"/>
      <c r="I21" s="10"/>
      <c r="J21" s="5">
        <v>-10</v>
      </c>
      <c r="K21" s="10"/>
      <c r="M21" s="37">
        <f t="shared" si="1"/>
        <v>-15</v>
      </c>
      <c r="N21" s="49">
        <f t="shared" si="2"/>
        <v>-0.05</v>
      </c>
      <c r="O21" s="1"/>
    </row>
    <row r="22" spans="1:15" ht="25.5" customHeight="1">
      <c r="A22" s="115"/>
      <c r="B22" s="116" t="s">
        <v>0</v>
      </c>
      <c r="C22" s="116"/>
      <c r="D22" s="56">
        <v>5</v>
      </c>
      <c r="E22" s="39">
        <v>1</v>
      </c>
      <c r="F22" s="40">
        <v>5</v>
      </c>
      <c r="G22" s="10"/>
      <c r="H22" s="57">
        <v>10</v>
      </c>
      <c r="I22" s="40">
        <v>5</v>
      </c>
      <c r="J22" s="57">
        <v>10</v>
      </c>
      <c r="K22" s="40">
        <v>5</v>
      </c>
      <c r="M22" s="37">
        <f t="shared" si="1"/>
        <v>41</v>
      </c>
      <c r="N22" s="63">
        <f t="shared" si="2"/>
        <v>0.13666666666666666</v>
      </c>
      <c r="O22" s="1"/>
    </row>
    <row r="23" spans="1:14" ht="22.5" customHeight="1">
      <c r="A23" s="111" t="s">
        <v>25</v>
      </c>
      <c r="B23" s="111"/>
      <c r="C23" s="46" t="s">
        <v>36</v>
      </c>
      <c r="D23" s="37">
        <f aca="true" t="shared" si="3" ref="D23:K23">SUM(D7:D22)</f>
        <v>-19</v>
      </c>
      <c r="E23" s="37">
        <f t="shared" si="3"/>
        <v>-17</v>
      </c>
      <c r="F23" s="37">
        <f t="shared" si="3"/>
        <v>-41</v>
      </c>
      <c r="G23" s="37">
        <f t="shared" si="3"/>
        <v>-25</v>
      </c>
      <c r="H23" s="37">
        <f t="shared" si="3"/>
        <v>-86</v>
      </c>
      <c r="I23" s="37">
        <f t="shared" si="3"/>
        <v>-33</v>
      </c>
      <c r="J23" s="37">
        <f t="shared" si="3"/>
        <v>-42</v>
      </c>
      <c r="K23" s="37">
        <f t="shared" si="3"/>
        <v>-37</v>
      </c>
      <c r="M23" s="37">
        <f>SUM(M7:M22)</f>
        <v>-300</v>
      </c>
      <c r="N23" s="64">
        <v>1</v>
      </c>
    </row>
    <row r="24" spans="1:14" ht="23.25" customHeight="1">
      <c r="A24" s="111"/>
      <c r="B24" s="111"/>
      <c r="C24" s="29" t="s">
        <v>37</v>
      </c>
      <c r="D24" s="58">
        <f>+D23/$M$23</f>
        <v>0.06333333333333334</v>
      </c>
      <c r="E24" s="58">
        <f aca="true" t="shared" si="4" ref="E24:K24">+E23/$M$23</f>
        <v>0.056666666666666664</v>
      </c>
      <c r="F24" s="58">
        <f t="shared" si="4"/>
        <v>0.13666666666666666</v>
      </c>
      <c r="G24" s="58">
        <f t="shared" si="4"/>
        <v>0.08333333333333333</v>
      </c>
      <c r="H24" s="58">
        <f t="shared" si="4"/>
        <v>0.2866666666666667</v>
      </c>
      <c r="I24" s="58">
        <f t="shared" si="4"/>
        <v>0.11</v>
      </c>
      <c r="J24" s="58">
        <f t="shared" si="4"/>
        <v>0.14</v>
      </c>
      <c r="K24" s="58">
        <f t="shared" si="4"/>
        <v>0.12333333333333334</v>
      </c>
      <c r="M24" s="64">
        <v>1</v>
      </c>
      <c r="N24" s="65"/>
    </row>
    <row r="25" spans="1:3" ht="12.75">
      <c r="A25" s="21"/>
      <c r="B25" s="21"/>
      <c r="C25" s="21"/>
    </row>
  </sheetData>
  <mergeCells count="27">
    <mergeCell ref="A4:C6"/>
    <mergeCell ref="D4:K4"/>
    <mergeCell ref="A13:A22"/>
    <mergeCell ref="B22:C22"/>
    <mergeCell ref="B13:C13"/>
    <mergeCell ref="B14:C14"/>
    <mergeCell ref="A7:A12"/>
    <mergeCell ref="A23:B24"/>
    <mergeCell ref="M4:N5"/>
    <mergeCell ref="B18:C18"/>
    <mergeCell ref="B16:C16"/>
    <mergeCell ref="B17:C17"/>
    <mergeCell ref="B9:B10"/>
    <mergeCell ref="B11:C11"/>
    <mergeCell ref="B12:C12"/>
    <mergeCell ref="E5:F5"/>
    <mergeCell ref="B19:B21"/>
    <mergeCell ref="A1:G1"/>
    <mergeCell ref="K1:N1"/>
    <mergeCell ref="B15:C15"/>
    <mergeCell ref="H5:H6"/>
    <mergeCell ref="I5:I6"/>
    <mergeCell ref="D5:D6"/>
    <mergeCell ref="K5:K6"/>
    <mergeCell ref="B7:B8"/>
    <mergeCell ref="G5:G6"/>
    <mergeCell ref="J5:J6"/>
  </mergeCells>
  <printOptions horizontalCentered="1"/>
  <pageMargins left="0.7874015748031497" right="0.1968503937007874" top="0.6692913385826772" bottom="0.3937007874015748" header="0" footer="0.1968503937007874"/>
  <pageSetup horizontalDpi="300" verticalDpi="300" orientation="landscape" paperSize="9" scale="90" r:id="rId2"/>
  <headerFooter alignWithMargins="0"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J2" sqref="J2"/>
    </sheetView>
  </sheetViews>
  <sheetFormatPr defaultColWidth="11.421875" defaultRowHeight="12.75"/>
  <cols>
    <col min="1" max="1" width="5.7109375" style="13" customWidth="1"/>
    <col min="2" max="2" width="10.28125" style="13" customWidth="1"/>
    <col min="3" max="3" width="13.421875" style="13" customWidth="1"/>
    <col min="4" max="4" width="14.28125" style="11" customWidth="1"/>
    <col min="5" max="5" width="14.8515625" style="13" customWidth="1"/>
    <col min="6" max="6" width="14.00390625" style="16" customWidth="1"/>
    <col min="7" max="7" width="14.57421875" style="16" customWidth="1"/>
    <col min="8" max="8" width="15.8515625" style="8" customWidth="1"/>
    <col min="9" max="9" width="13.8515625" style="16" customWidth="1"/>
    <col min="10" max="10" width="8.00390625" style="16" customWidth="1"/>
    <col min="11" max="11" width="8.8515625" style="8" customWidth="1"/>
    <col min="12" max="16384" width="11.421875" style="22" customWidth="1"/>
  </cols>
  <sheetData>
    <row r="1" spans="1:11" ht="15.75" customHeight="1">
      <c r="A1" s="110" t="s">
        <v>92</v>
      </c>
      <c r="B1" s="110"/>
      <c r="C1" s="110"/>
      <c r="D1" s="110"/>
      <c r="E1" s="110"/>
      <c r="F1" s="110"/>
      <c r="G1" s="110"/>
      <c r="H1" s="110"/>
      <c r="I1" s="110"/>
      <c r="J1" s="126" t="s">
        <v>3</v>
      </c>
      <c r="K1" s="126"/>
    </row>
    <row r="2" spans="1:10" ht="18.75" customHeight="1">
      <c r="A2" s="7" t="s">
        <v>103</v>
      </c>
      <c r="F2" s="13"/>
      <c r="G2" s="8"/>
      <c r="I2" s="8"/>
      <c r="J2" s="8"/>
    </row>
    <row r="3" spans="1:10" ht="12.75" customHeight="1">
      <c r="A3" s="7"/>
      <c r="F3" s="13"/>
      <c r="G3" s="8"/>
      <c r="I3" s="8"/>
      <c r="J3" s="8"/>
    </row>
    <row r="4" spans="1:11" ht="28.5" customHeight="1">
      <c r="A4" s="31" t="s">
        <v>32</v>
      </c>
      <c r="B4" s="31"/>
      <c r="C4" s="31"/>
      <c r="D4" s="111" t="s">
        <v>48</v>
      </c>
      <c r="E4" s="111"/>
      <c r="F4" s="111"/>
      <c r="G4" s="111"/>
      <c r="H4" s="111"/>
      <c r="I4" s="111"/>
      <c r="J4" s="111" t="s">
        <v>104</v>
      </c>
      <c r="K4" s="111"/>
    </row>
    <row r="5" spans="1:11" ht="40.5" customHeight="1">
      <c r="A5" s="31"/>
      <c r="B5" s="31"/>
      <c r="C5" s="31"/>
      <c r="D5" s="81" t="s">
        <v>49</v>
      </c>
      <c r="E5" s="81" t="s">
        <v>51</v>
      </c>
      <c r="F5" s="82" t="s">
        <v>50</v>
      </c>
      <c r="G5" s="82" t="s">
        <v>53</v>
      </c>
      <c r="H5" s="82" t="s">
        <v>54</v>
      </c>
      <c r="I5" s="82" t="s">
        <v>52</v>
      </c>
      <c r="J5" s="83" t="s">
        <v>46</v>
      </c>
      <c r="K5" s="66" t="s">
        <v>37</v>
      </c>
    </row>
    <row r="6" spans="1:11" ht="21.75" customHeight="1">
      <c r="A6" s="115" t="s">
        <v>18</v>
      </c>
      <c r="B6" s="116" t="s">
        <v>84</v>
      </c>
      <c r="C6" s="45" t="s">
        <v>90</v>
      </c>
      <c r="D6" s="67">
        <v>-1</v>
      </c>
      <c r="E6" s="37"/>
      <c r="F6" s="68"/>
      <c r="G6" s="68"/>
      <c r="H6" s="37"/>
      <c r="I6" s="68"/>
      <c r="J6" s="37">
        <f aca="true" t="shared" si="0" ref="J6:J11">SUM(D6:I6)</f>
        <v>-1</v>
      </c>
      <c r="K6" s="69">
        <f aca="true" t="shared" si="1" ref="K6:K22">(J6/$J$22)</f>
        <v>-0.00423728813559322</v>
      </c>
    </row>
    <row r="7" spans="1:11" ht="18.75" customHeight="1">
      <c r="A7" s="115"/>
      <c r="B7" s="116"/>
      <c r="C7" s="45" t="s">
        <v>91</v>
      </c>
      <c r="D7" s="67">
        <v>-1</v>
      </c>
      <c r="E7" s="37"/>
      <c r="F7" s="68"/>
      <c r="G7" s="68"/>
      <c r="H7" s="37"/>
      <c r="I7" s="68"/>
      <c r="J7" s="37">
        <f t="shared" si="0"/>
        <v>-1</v>
      </c>
      <c r="K7" s="69">
        <f t="shared" si="1"/>
        <v>-0.00423728813559322</v>
      </c>
    </row>
    <row r="8" spans="1:11" ht="19.5" customHeight="1">
      <c r="A8" s="115"/>
      <c r="B8" s="116" t="s">
        <v>81</v>
      </c>
      <c r="C8" s="45" t="s">
        <v>82</v>
      </c>
      <c r="D8" s="67">
        <v>-1</v>
      </c>
      <c r="E8" s="37"/>
      <c r="F8" s="68"/>
      <c r="G8" s="68"/>
      <c r="H8" s="37"/>
      <c r="I8" s="70">
        <v>5</v>
      </c>
      <c r="J8" s="37">
        <f t="shared" si="0"/>
        <v>4</v>
      </c>
      <c r="K8" s="71">
        <f t="shared" si="1"/>
        <v>0.01694915254237288</v>
      </c>
    </row>
    <row r="9" spans="1:11" ht="18.75" customHeight="1">
      <c r="A9" s="115"/>
      <c r="B9" s="116"/>
      <c r="C9" s="45" t="s">
        <v>83</v>
      </c>
      <c r="D9" s="37"/>
      <c r="E9" s="37"/>
      <c r="F9" s="68"/>
      <c r="G9" s="68"/>
      <c r="H9" s="37"/>
      <c r="I9" s="70">
        <v>5</v>
      </c>
      <c r="J9" s="37">
        <f t="shared" si="0"/>
        <v>5</v>
      </c>
      <c r="K9" s="71">
        <f t="shared" si="1"/>
        <v>0.0211864406779661</v>
      </c>
    </row>
    <row r="10" spans="1:11" ht="21" customHeight="1">
      <c r="A10" s="115"/>
      <c r="B10" s="116" t="s">
        <v>38</v>
      </c>
      <c r="C10" s="116"/>
      <c r="D10" s="37"/>
      <c r="E10" s="72">
        <v>10</v>
      </c>
      <c r="F10" s="68"/>
      <c r="G10" s="68"/>
      <c r="H10" s="37"/>
      <c r="I10" s="68"/>
      <c r="J10" s="37">
        <f t="shared" si="0"/>
        <v>10</v>
      </c>
      <c r="K10" s="71">
        <f t="shared" si="1"/>
        <v>0.0423728813559322</v>
      </c>
    </row>
    <row r="11" spans="1:11" ht="23.25" customHeight="1">
      <c r="A11" s="115"/>
      <c r="B11" s="116" t="s">
        <v>100</v>
      </c>
      <c r="C11" s="116"/>
      <c r="D11" s="67">
        <v>-1</v>
      </c>
      <c r="E11" s="72">
        <v>10</v>
      </c>
      <c r="F11" s="68"/>
      <c r="G11" s="68"/>
      <c r="H11" s="37"/>
      <c r="I11" s="68"/>
      <c r="J11" s="37">
        <f t="shared" si="0"/>
        <v>9</v>
      </c>
      <c r="K11" s="71">
        <f t="shared" si="1"/>
        <v>0.038135593220338986</v>
      </c>
    </row>
    <row r="12" spans="1:11" ht="25.5" customHeight="1">
      <c r="A12" s="115" t="s">
        <v>19</v>
      </c>
      <c r="B12" s="116" t="s">
        <v>4</v>
      </c>
      <c r="C12" s="116"/>
      <c r="D12" s="73">
        <v>1</v>
      </c>
      <c r="E12" s="72">
        <v>10</v>
      </c>
      <c r="F12" s="68"/>
      <c r="G12" s="68"/>
      <c r="H12" s="37"/>
      <c r="I12" s="68"/>
      <c r="J12" s="37">
        <f aca="true" t="shared" si="2" ref="J12:J21">SUM(D12:I12)</f>
        <v>11</v>
      </c>
      <c r="K12" s="71">
        <f t="shared" si="1"/>
        <v>0.046610169491525424</v>
      </c>
    </row>
    <row r="13" spans="1:11" ht="26.25" customHeight="1">
      <c r="A13" s="115"/>
      <c r="B13" s="116" t="s">
        <v>102</v>
      </c>
      <c r="C13" s="116"/>
      <c r="D13" s="37"/>
      <c r="E13" s="37"/>
      <c r="F13" s="74">
        <v>10</v>
      </c>
      <c r="G13" s="74">
        <v>10</v>
      </c>
      <c r="H13" s="72">
        <v>10</v>
      </c>
      <c r="I13" s="74">
        <v>10</v>
      </c>
      <c r="J13" s="37">
        <f t="shared" si="2"/>
        <v>40</v>
      </c>
      <c r="K13" s="75">
        <f t="shared" si="1"/>
        <v>0.1694915254237288</v>
      </c>
    </row>
    <row r="14" spans="1:11" ht="27.75" customHeight="1">
      <c r="A14" s="115"/>
      <c r="B14" s="116" t="s">
        <v>56</v>
      </c>
      <c r="C14" s="116"/>
      <c r="D14" s="72">
        <v>10</v>
      </c>
      <c r="E14" s="72">
        <v>10</v>
      </c>
      <c r="F14" s="74">
        <v>10</v>
      </c>
      <c r="G14" s="68"/>
      <c r="H14" s="72">
        <v>10</v>
      </c>
      <c r="I14" s="68"/>
      <c r="J14" s="37">
        <f t="shared" si="2"/>
        <v>40</v>
      </c>
      <c r="K14" s="75">
        <f t="shared" si="1"/>
        <v>0.1694915254237288</v>
      </c>
    </row>
    <row r="15" spans="1:11" ht="28.5" customHeight="1">
      <c r="A15" s="115"/>
      <c r="B15" s="116" t="s">
        <v>43</v>
      </c>
      <c r="C15" s="116"/>
      <c r="D15" s="37"/>
      <c r="E15" s="72">
        <v>10</v>
      </c>
      <c r="F15" s="74">
        <v>10</v>
      </c>
      <c r="G15" s="68"/>
      <c r="H15" s="72">
        <v>10</v>
      </c>
      <c r="I15" s="68"/>
      <c r="J15" s="37">
        <f t="shared" si="2"/>
        <v>30</v>
      </c>
      <c r="K15" s="75">
        <f t="shared" si="1"/>
        <v>0.1271186440677966</v>
      </c>
    </row>
    <row r="16" spans="1:11" ht="26.25" customHeight="1">
      <c r="A16" s="115"/>
      <c r="B16" s="116" t="s">
        <v>85</v>
      </c>
      <c r="C16" s="116"/>
      <c r="D16" s="37"/>
      <c r="E16" s="72">
        <v>10</v>
      </c>
      <c r="F16" s="74">
        <v>10</v>
      </c>
      <c r="G16" s="68"/>
      <c r="H16" s="37"/>
      <c r="I16" s="74">
        <v>10</v>
      </c>
      <c r="J16" s="37">
        <f t="shared" si="2"/>
        <v>30</v>
      </c>
      <c r="K16" s="75">
        <f t="shared" si="1"/>
        <v>0.1271186440677966</v>
      </c>
    </row>
    <row r="17" spans="1:11" ht="26.25" customHeight="1">
      <c r="A17" s="115"/>
      <c r="B17" s="116" t="s">
        <v>11</v>
      </c>
      <c r="C17" s="116"/>
      <c r="D17" s="37"/>
      <c r="E17" s="37"/>
      <c r="F17" s="74">
        <v>10</v>
      </c>
      <c r="G17" s="68"/>
      <c r="H17" s="37"/>
      <c r="I17" s="68"/>
      <c r="J17" s="37">
        <f t="shared" si="2"/>
        <v>10</v>
      </c>
      <c r="K17" s="71">
        <f t="shared" si="1"/>
        <v>0.0423728813559322</v>
      </c>
    </row>
    <row r="18" spans="1:11" ht="27" customHeight="1">
      <c r="A18" s="115"/>
      <c r="B18" s="88" t="s">
        <v>15</v>
      </c>
      <c r="C18" s="45" t="s">
        <v>57</v>
      </c>
      <c r="D18" s="72">
        <v>10</v>
      </c>
      <c r="E18" s="37"/>
      <c r="F18" s="74">
        <v>10</v>
      </c>
      <c r="G18" s="68"/>
      <c r="H18" s="37"/>
      <c r="I18" s="74">
        <v>10</v>
      </c>
      <c r="J18" s="37">
        <f t="shared" si="2"/>
        <v>30</v>
      </c>
      <c r="K18" s="75">
        <f t="shared" si="1"/>
        <v>0.1271186440677966</v>
      </c>
    </row>
    <row r="19" spans="1:11" ht="19.5" customHeight="1">
      <c r="A19" s="115"/>
      <c r="B19" s="88"/>
      <c r="C19" s="45" t="s">
        <v>12</v>
      </c>
      <c r="D19" s="76">
        <v>-5</v>
      </c>
      <c r="E19" s="37"/>
      <c r="F19" s="74">
        <v>10</v>
      </c>
      <c r="G19" s="68"/>
      <c r="H19" s="37"/>
      <c r="I19" s="68"/>
      <c r="J19" s="37">
        <f t="shared" si="2"/>
        <v>5</v>
      </c>
      <c r="K19" s="71">
        <f t="shared" si="1"/>
        <v>0.0211864406779661</v>
      </c>
    </row>
    <row r="20" spans="1:11" ht="22.5" customHeight="1">
      <c r="A20" s="115"/>
      <c r="B20" s="88"/>
      <c r="C20" s="45" t="s">
        <v>55</v>
      </c>
      <c r="D20" s="67">
        <v>-1</v>
      </c>
      <c r="E20" s="37"/>
      <c r="F20" s="74">
        <v>10</v>
      </c>
      <c r="G20" s="68"/>
      <c r="H20" s="37"/>
      <c r="I20" s="68"/>
      <c r="J20" s="37">
        <f t="shared" si="2"/>
        <v>9</v>
      </c>
      <c r="K20" s="71">
        <f t="shared" si="1"/>
        <v>0.038135593220338986</v>
      </c>
    </row>
    <row r="21" spans="1:11" ht="24" customHeight="1">
      <c r="A21" s="115"/>
      <c r="B21" s="116" t="s">
        <v>0</v>
      </c>
      <c r="C21" s="116"/>
      <c r="D21" s="77">
        <v>5</v>
      </c>
      <c r="E21" s="37"/>
      <c r="F21" s="68"/>
      <c r="G21" s="68"/>
      <c r="H21" s="37"/>
      <c r="I21" s="68"/>
      <c r="J21" s="37">
        <f t="shared" si="2"/>
        <v>5</v>
      </c>
      <c r="K21" s="71">
        <f t="shared" si="1"/>
        <v>0.0211864406779661</v>
      </c>
    </row>
    <row r="22" spans="1:11" ht="21.75" customHeight="1">
      <c r="A22" s="111" t="s">
        <v>25</v>
      </c>
      <c r="B22" s="111"/>
      <c r="C22" s="46" t="s">
        <v>36</v>
      </c>
      <c r="D22" s="37">
        <f aca="true" t="shared" si="3" ref="D22:I22">SUM(D6:D21)</f>
        <v>16</v>
      </c>
      <c r="E22" s="37">
        <f t="shared" si="3"/>
        <v>60</v>
      </c>
      <c r="F22" s="37">
        <f t="shared" si="3"/>
        <v>80</v>
      </c>
      <c r="G22" s="37">
        <f t="shared" si="3"/>
        <v>10</v>
      </c>
      <c r="H22" s="37">
        <f t="shared" si="3"/>
        <v>30</v>
      </c>
      <c r="I22" s="37">
        <f t="shared" si="3"/>
        <v>40</v>
      </c>
      <c r="J22" s="37">
        <f>SUM(D22:I22)</f>
        <v>236</v>
      </c>
      <c r="K22" s="78">
        <f t="shared" si="1"/>
        <v>1</v>
      </c>
    </row>
    <row r="23" spans="1:11" s="15" customFormat="1" ht="21" customHeight="1">
      <c r="A23" s="111"/>
      <c r="B23" s="111"/>
      <c r="C23" s="29" t="s">
        <v>37</v>
      </c>
      <c r="D23" s="58">
        <f aca="true" t="shared" si="4" ref="D23:I23">+D22/$J$22</f>
        <v>0.06779661016949153</v>
      </c>
      <c r="E23" s="58">
        <f t="shared" si="4"/>
        <v>0.2542372881355932</v>
      </c>
      <c r="F23" s="58">
        <f t="shared" si="4"/>
        <v>0.3389830508474576</v>
      </c>
      <c r="G23" s="58">
        <f t="shared" si="4"/>
        <v>0.0423728813559322</v>
      </c>
      <c r="H23" s="58">
        <f t="shared" si="4"/>
        <v>0.1271186440677966</v>
      </c>
      <c r="I23" s="58">
        <f t="shared" si="4"/>
        <v>0.1694915254237288</v>
      </c>
      <c r="J23" s="79">
        <f>SUM(D23:I23)</f>
        <v>1</v>
      </c>
      <c r="K23" s="80"/>
    </row>
    <row r="24" spans="1:3" ht="12.75">
      <c r="A24" s="23"/>
      <c r="B24" s="23"/>
      <c r="C24" s="23"/>
    </row>
  </sheetData>
  <mergeCells count="20">
    <mergeCell ref="A22:B23"/>
    <mergeCell ref="A6:A11"/>
    <mergeCell ref="B6:B7"/>
    <mergeCell ref="B8:B9"/>
    <mergeCell ref="B10:C10"/>
    <mergeCell ref="B11:C11"/>
    <mergeCell ref="A12:A21"/>
    <mergeCell ref="B21:C21"/>
    <mergeCell ref="B16:C16"/>
    <mergeCell ref="B15:C15"/>
    <mergeCell ref="B18:B20"/>
    <mergeCell ref="B17:C17"/>
    <mergeCell ref="J1:K1"/>
    <mergeCell ref="A1:I1"/>
    <mergeCell ref="D4:I4"/>
    <mergeCell ref="B14:C14"/>
    <mergeCell ref="A4:C5"/>
    <mergeCell ref="B13:C13"/>
    <mergeCell ref="B12:C12"/>
    <mergeCell ref="J4:K4"/>
  </mergeCells>
  <printOptions horizontalCentered="1"/>
  <pageMargins left="0.15748031496062992" right="0.5511811023622047" top="0.5905511811023623" bottom="0.3937007874015748" header="0" footer="0.1968503937007874"/>
  <pageSetup horizontalDpi="300" verticalDpi="300" orientation="landscape" paperSize="9" scale="95" r:id="rId2"/>
  <headerFooter alignWithMargins="0"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O1" sqref="O1:P1"/>
    </sheetView>
  </sheetViews>
  <sheetFormatPr defaultColWidth="11.421875" defaultRowHeight="12.75"/>
  <cols>
    <col min="1" max="1" width="5.7109375" style="23" customWidth="1"/>
    <col min="2" max="2" width="10.28125" style="23" customWidth="1"/>
    <col min="3" max="3" width="12.421875" style="23" customWidth="1"/>
    <col min="4" max="4" width="8.00390625" style="28" customWidth="1"/>
    <col min="5" max="5" width="7.421875" style="23" customWidth="1"/>
    <col min="6" max="6" width="6.7109375" style="16" customWidth="1"/>
    <col min="7" max="7" width="6.8515625" style="16" customWidth="1"/>
    <col min="8" max="8" width="8.140625" style="16" customWidth="1"/>
    <col min="9" max="9" width="8.7109375" style="16" customWidth="1"/>
    <col min="10" max="10" width="8.00390625" style="16" customWidth="1"/>
    <col min="11" max="11" width="9.7109375" style="8" customWidth="1"/>
    <col min="12" max="12" width="7.421875" style="15" customWidth="1"/>
    <col min="13" max="13" width="11.00390625" style="18" customWidth="1"/>
    <col min="14" max="14" width="7.7109375" style="24" customWidth="1"/>
    <col min="15" max="15" width="9.140625" style="25" customWidth="1"/>
    <col min="16" max="16" width="8.57421875" style="26" customWidth="1"/>
    <col min="17" max="16384" width="11.421875" style="22" customWidth="1"/>
  </cols>
  <sheetData>
    <row r="1" spans="1:17" ht="15.75" customHeight="1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M1" s="109"/>
      <c r="N1" s="109"/>
      <c r="O1" s="125" t="s">
        <v>94</v>
      </c>
      <c r="P1" s="125"/>
      <c r="Q1" s="20"/>
    </row>
    <row r="2" spans="1:6" ht="18.75" customHeight="1">
      <c r="A2" s="27" t="s">
        <v>76</v>
      </c>
      <c r="F2" s="23"/>
    </row>
    <row r="3" spans="1:16" s="15" customFormat="1" ht="24" customHeight="1">
      <c r="A3" s="111" t="s">
        <v>97</v>
      </c>
      <c r="B3" s="111"/>
      <c r="C3" s="111"/>
      <c r="D3" s="121" t="s">
        <v>22</v>
      </c>
      <c r="E3" s="121"/>
      <c r="F3" s="121"/>
      <c r="G3" s="121"/>
      <c r="H3" s="121"/>
      <c r="I3" s="121"/>
      <c r="J3" s="121"/>
      <c r="K3" s="111" t="s">
        <v>72</v>
      </c>
      <c r="L3" s="111"/>
      <c r="M3" s="121" t="s">
        <v>105</v>
      </c>
      <c r="N3" s="121"/>
      <c r="O3" s="122" t="s">
        <v>59</v>
      </c>
      <c r="P3" s="122"/>
    </row>
    <row r="4" spans="1:16" s="15" customFormat="1" ht="15.75" customHeight="1">
      <c r="A4" s="111"/>
      <c r="B4" s="111"/>
      <c r="C4" s="111"/>
      <c r="D4" s="124" t="s">
        <v>20</v>
      </c>
      <c r="E4" s="124"/>
      <c r="F4" s="124"/>
      <c r="G4" s="124"/>
      <c r="H4" s="124"/>
      <c r="I4" s="60" t="s">
        <v>96</v>
      </c>
      <c r="J4" s="60" t="s">
        <v>5</v>
      </c>
      <c r="K4" s="29" t="s">
        <v>21</v>
      </c>
      <c r="L4" s="29">
        <v>0.2</v>
      </c>
      <c r="M4" s="84" t="s">
        <v>21</v>
      </c>
      <c r="N4" s="85">
        <v>0.8</v>
      </c>
      <c r="O4" s="122"/>
      <c r="P4" s="122"/>
    </row>
    <row r="5" spans="1:16" s="15" customFormat="1" ht="48" customHeight="1">
      <c r="A5" s="111"/>
      <c r="B5" s="111"/>
      <c r="C5" s="111"/>
      <c r="D5" s="82" t="s">
        <v>7</v>
      </c>
      <c r="E5" s="82" t="s">
        <v>6</v>
      </c>
      <c r="F5" s="82" t="s">
        <v>95</v>
      </c>
      <c r="G5" s="82" t="s">
        <v>27</v>
      </c>
      <c r="H5" s="37" t="s">
        <v>98</v>
      </c>
      <c r="I5" s="60"/>
      <c r="J5" s="60"/>
      <c r="K5" s="66" t="s">
        <v>58</v>
      </c>
      <c r="L5" s="66" t="s">
        <v>37</v>
      </c>
      <c r="M5" s="82" t="s">
        <v>8</v>
      </c>
      <c r="N5" s="86" t="s">
        <v>37</v>
      </c>
      <c r="O5" s="122"/>
      <c r="P5" s="122"/>
    </row>
    <row r="6" spans="1:16" ht="18.75" customHeight="1">
      <c r="A6" s="115" t="s">
        <v>18</v>
      </c>
      <c r="B6" s="116" t="s">
        <v>84</v>
      </c>
      <c r="C6" s="45" t="s">
        <v>90</v>
      </c>
      <c r="D6" s="89">
        <v>-5</v>
      </c>
      <c r="E6" s="89">
        <v>-5</v>
      </c>
      <c r="F6" s="90">
        <v>0</v>
      </c>
      <c r="G6" s="90">
        <v>0</v>
      </c>
      <c r="H6" s="37">
        <f aca="true" t="shared" si="0" ref="H6:H11">SUM(D6:G6)</f>
        <v>-10</v>
      </c>
      <c r="I6" s="68">
        <v>-4</v>
      </c>
      <c r="J6" s="37">
        <v>0</v>
      </c>
      <c r="K6" s="91">
        <f aca="true" t="shared" si="1" ref="K6:K11">SUM(H6:J6)</f>
        <v>-14</v>
      </c>
      <c r="L6" s="92">
        <f aca="true" t="shared" si="2" ref="L6:L11">+-(K6/$K$22)</f>
        <v>-0.021439509954058193</v>
      </c>
      <c r="M6" s="91">
        <v>-1</v>
      </c>
      <c r="N6" s="93">
        <f aca="true" t="shared" si="3" ref="N6:N11">(M6/$M$22)</f>
        <v>-0.00423728813559322</v>
      </c>
      <c r="O6" s="94">
        <f aca="true" t="shared" si="4" ref="O6:O11">(L6+N6)</f>
        <v>-0.025676798089651412</v>
      </c>
      <c r="P6" s="95" t="s">
        <v>66</v>
      </c>
    </row>
    <row r="7" spans="1:16" ht="20.25" customHeight="1">
      <c r="A7" s="115"/>
      <c r="B7" s="116"/>
      <c r="C7" s="45" t="s">
        <v>91</v>
      </c>
      <c r="D7" s="89">
        <v>-1</v>
      </c>
      <c r="E7" s="89">
        <v>-5</v>
      </c>
      <c r="F7" s="90">
        <v>-8</v>
      </c>
      <c r="G7" s="90">
        <v>-7</v>
      </c>
      <c r="H7" s="37">
        <f t="shared" si="0"/>
        <v>-21</v>
      </c>
      <c r="I7" s="68">
        <v>-10</v>
      </c>
      <c r="J7" s="37">
        <v>-5</v>
      </c>
      <c r="K7" s="91">
        <f t="shared" si="1"/>
        <v>-36</v>
      </c>
      <c r="L7" s="96">
        <f t="shared" si="2"/>
        <v>-0.055130168453292494</v>
      </c>
      <c r="M7" s="68">
        <v>-1</v>
      </c>
      <c r="N7" s="93">
        <f t="shared" si="3"/>
        <v>-0.00423728813559322</v>
      </c>
      <c r="O7" s="94">
        <f t="shared" si="4"/>
        <v>-0.05936745658888572</v>
      </c>
      <c r="P7" s="97" t="s">
        <v>67</v>
      </c>
    </row>
    <row r="8" spans="1:16" ht="19.5" customHeight="1">
      <c r="A8" s="115"/>
      <c r="B8" s="116" t="s">
        <v>81</v>
      </c>
      <c r="C8" s="45" t="s">
        <v>82</v>
      </c>
      <c r="D8" s="89">
        <v>-1</v>
      </c>
      <c r="E8" s="89">
        <v>-1</v>
      </c>
      <c r="F8" s="90">
        <v>-15</v>
      </c>
      <c r="G8" s="90">
        <v>-2</v>
      </c>
      <c r="H8" s="37">
        <f t="shared" si="0"/>
        <v>-19</v>
      </c>
      <c r="I8" s="68">
        <v>-32</v>
      </c>
      <c r="J8" s="37">
        <v>-5</v>
      </c>
      <c r="K8" s="91">
        <f t="shared" si="1"/>
        <v>-56</v>
      </c>
      <c r="L8" s="96">
        <f t="shared" si="2"/>
        <v>-0.08575803981623277</v>
      </c>
      <c r="M8" s="68">
        <v>4</v>
      </c>
      <c r="N8" s="98">
        <f t="shared" si="3"/>
        <v>0.01694915254237288</v>
      </c>
      <c r="O8" s="94">
        <f t="shared" si="4"/>
        <v>-0.06880888727385989</v>
      </c>
      <c r="P8" s="97" t="s">
        <v>67</v>
      </c>
    </row>
    <row r="9" spans="1:16" ht="18.75" customHeight="1">
      <c r="A9" s="115"/>
      <c r="B9" s="116"/>
      <c r="C9" s="45" t="s">
        <v>83</v>
      </c>
      <c r="D9" s="89">
        <v>-1</v>
      </c>
      <c r="E9" s="89">
        <v>-1</v>
      </c>
      <c r="F9" s="90">
        <v>-3</v>
      </c>
      <c r="G9" s="90">
        <v>-2</v>
      </c>
      <c r="H9" s="37">
        <f t="shared" si="0"/>
        <v>-7</v>
      </c>
      <c r="I9" s="68">
        <v>-23</v>
      </c>
      <c r="J9" s="37">
        <v>-5</v>
      </c>
      <c r="K9" s="91">
        <f t="shared" si="1"/>
        <v>-35</v>
      </c>
      <c r="L9" s="96">
        <f t="shared" si="2"/>
        <v>-0.05359877488514548</v>
      </c>
      <c r="M9" s="68">
        <v>5</v>
      </c>
      <c r="N9" s="98">
        <f t="shared" si="3"/>
        <v>0.0211864406779661</v>
      </c>
      <c r="O9" s="94">
        <f t="shared" si="4"/>
        <v>-0.03241233420717938</v>
      </c>
      <c r="P9" s="95" t="s">
        <v>66</v>
      </c>
    </row>
    <row r="10" spans="1:16" ht="19.5" customHeight="1">
      <c r="A10" s="115"/>
      <c r="B10" s="116" t="s">
        <v>38</v>
      </c>
      <c r="C10" s="116"/>
      <c r="D10" s="89">
        <v>-1</v>
      </c>
      <c r="E10" s="89">
        <v>-1</v>
      </c>
      <c r="F10" s="90">
        <v>-1</v>
      </c>
      <c r="G10" s="90">
        <v>0</v>
      </c>
      <c r="H10" s="37">
        <f t="shared" si="0"/>
        <v>-3</v>
      </c>
      <c r="I10" s="68">
        <v>-6</v>
      </c>
      <c r="J10" s="37">
        <v>-15</v>
      </c>
      <c r="K10" s="91">
        <f t="shared" si="1"/>
        <v>-24</v>
      </c>
      <c r="L10" s="92">
        <f t="shared" si="2"/>
        <v>-0.036753445635528334</v>
      </c>
      <c r="M10" s="68">
        <v>10</v>
      </c>
      <c r="N10" s="98">
        <f t="shared" si="3"/>
        <v>0.0423728813559322</v>
      </c>
      <c r="O10" s="94">
        <f t="shared" si="4"/>
        <v>0.0056194357204038675</v>
      </c>
      <c r="P10" s="99" t="s">
        <v>69</v>
      </c>
    </row>
    <row r="11" spans="1:16" ht="20.25" customHeight="1">
      <c r="A11" s="115"/>
      <c r="B11" s="116" t="s">
        <v>100</v>
      </c>
      <c r="C11" s="116"/>
      <c r="D11" s="89">
        <v>-5</v>
      </c>
      <c r="E11" s="89">
        <v>-5</v>
      </c>
      <c r="F11" s="90">
        <v>-10</v>
      </c>
      <c r="G11" s="90">
        <v>-6</v>
      </c>
      <c r="H11" s="37">
        <f t="shared" si="0"/>
        <v>-26</v>
      </c>
      <c r="I11" s="68">
        <v>-17</v>
      </c>
      <c r="J11" s="37">
        <v>-35</v>
      </c>
      <c r="K11" s="91">
        <f t="shared" si="1"/>
        <v>-78</v>
      </c>
      <c r="L11" s="100">
        <f t="shared" si="2"/>
        <v>-0.11944869831546708</v>
      </c>
      <c r="M11" s="68">
        <v>9</v>
      </c>
      <c r="N11" s="98">
        <f t="shared" si="3"/>
        <v>0.038135593220338986</v>
      </c>
      <c r="O11" s="94">
        <f t="shared" si="4"/>
        <v>-0.0813131050951281</v>
      </c>
      <c r="P11" s="97" t="s">
        <v>67</v>
      </c>
    </row>
    <row r="12" spans="1:16" ht="23.25" customHeight="1">
      <c r="A12" s="115" t="s">
        <v>19</v>
      </c>
      <c r="B12" s="116" t="s">
        <v>4</v>
      </c>
      <c r="C12" s="116"/>
      <c r="D12" s="89">
        <v>-5</v>
      </c>
      <c r="E12" s="89">
        <v>-1</v>
      </c>
      <c r="F12" s="90">
        <v>-3</v>
      </c>
      <c r="G12" s="90">
        <v>-2</v>
      </c>
      <c r="H12" s="37">
        <f aca="true" t="shared" si="5" ref="H12:H21">SUM(D12:G12)</f>
        <v>-11</v>
      </c>
      <c r="I12" s="68">
        <v>-28</v>
      </c>
      <c r="J12" s="37">
        <v>-14</v>
      </c>
      <c r="K12" s="91">
        <f aca="true" t="shared" si="6" ref="K12:K21">SUM(H12:J12)</f>
        <v>-53</v>
      </c>
      <c r="L12" s="96">
        <f aca="true" t="shared" si="7" ref="L12:L21">+-(K12/$K$22)</f>
        <v>-0.08116385911179173</v>
      </c>
      <c r="M12" s="68">
        <v>11</v>
      </c>
      <c r="N12" s="98">
        <f>(M12/$M$22)</f>
        <v>0.046610169491525424</v>
      </c>
      <c r="O12" s="94">
        <f aca="true" t="shared" si="8" ref="O12:O21">(L12+N12)</f>
        <v>-0.03455368962026631</v>
      </c>
      <c r="P12" s="95" t="s">
        <v>66</v>
      </c>
    </row>
    <row r="13" spans="1:16" ht="23.25" customHeight="1">
      <c r="A13" s="115"/>
      <c r="B13" s="116" t="s">
        <v>102</v>
      </c>
      <c r="C13" s="116"/>
      <c r="D13" s="89"/>
      <c r="E13" s="89"/>
      <c r="F13" s="90">
        <v>-25</v>
      </c>
      <c r="G13" s="90">
        <v>-2</v>
      </c>
      <c r="H13" s="37">
        <f t="shared" si="5"/>
        <v>-27</v>
      </c>
      <c r="I13" s="68">
        <v>-36</v>
      </c>
      <c r="J13" s="37">
        <v>-6</v>
      </c>
      <c r="K13" s="91">
        <f t="shared" si="6"/>
        <v>-69</v>
      </c>
      <c r="L13" s="100">
        <f t="shared" si="7"/>
        <v>-0.10566615620214395</v>
      </c>
      <c r="M13" s="68">
        <v>40</v>
      </c>
      <c r="N13" s="101">
        <f aca="true" t="shared" si="9" ref="N13:N21">(M13/$M$22)</f>
        <v>0.1694915254237288</v>
      </c>
      <c r="O13" s="94">
        <f t="shared" si="8"/>
        <v>0.06382536922158485</v>
      </c>
      <c r="P13" s="102" t="s">
        <v>68</v>
      </c>
    </row>
    <row r="14" spans="1:16" ht="24" customHeight="1">
      <c r="A14" s="115"/>
      <c r="B14" s="116" t="s">
        <v>9</v>
      </c>
      <c r="C14" s="116"/>
      <c r="D14" s="89">
        <v>-5</v>
      </c>
      <c r="E14" s="89">
        <v>-5</v>
      </c>
      <c r="F14" s="90"/>
      <c r="G14" s="90"/>
      <c r="H14" s="37">
        <f t="shared" si="5"/>
        <v>-10</v>
      </c>
      <c r="I14" s="68">
        <v>-24</v>
      </c>
      <c r="J14" s="37">
        <v>-10</v>
      </c>
      <c r="K14" s="91">
        <f t="shared" si="6"/>
        <v>-44</v>
      </c>
      <c r="L14" s="96">
        <f t="shared" si="7"/>
        <v>-0.06738131699846861</v>
      </c>
      <c r="M14" s="68">
        <v>40</v>
      </c>
      <c r="N14" s="101">
        <f t="shared" si="9"/>
        <v>0.1694915254237288</v>
      </c>
      <c r="O14" s="94">
        <f t="shared" si="8"/>
        <v>0.1021102084252602</v>
      </c>
      <c r="P14" s="102" t="s">
        <v>68</v>
      </c>
    </row>
    <row r="15" spans="1:16" ht="25.5" customHeight="1">
      <c r="A15" s="115"/>
      <c r="B15" s="116" t="s">
        <v>43</v>
      </c>
      <c r="C15" s="116"/>
      <c r="D15" s="89">
        <v>0</v>
      </c>
      <c r="E15" s="89">
        <v>0</v>
      </c>
      <c r="F15" s="90">
        <v>-20</v>
      </c>
      <c r="G15" s="90">
        <v>-2</v>
      </c>
      <c r="H15" s="37">
        <f t="shared" si="5"/>
        <v>-22</v>
      </c>
      <c r="I15" s="68">
        <v>-36</v>
      </c>
      <c r="J15" s="37">
        <v>0</v>
      </c>
      <c r="K15" s="91">
        <f t="shared" si="6"/>
        <v>-58</v>
      </c>
      <c r="L15" s="96">
        <f t="shared" si="7"/>
        <v>-0.0888208269525268</v>
      </c>
      <c r="M15" s="103">
        <v>30</v>
      </c>
      <c r="N15" s="101">
        <f t="shared" si="9"/>
        <v>0.1271186440677966</v>
      </c>
      <c r="O15" s="94">
        <f t="shared" si="8"/>
        <v>0.038297817115269805</v>
      </c>
      <c r="P15" s="99" t="s">
        <v>69</v>
      </c>
    </row>
    <row r="16" spans="1:16" ht="23.25" customHeight="1">
      <c r="A16" s="115"/>
      <c r="B16" s="116" t="s">
        <v>85</v>
      </c>
      <c r="C16" s="116"/>
      <c r="D16" s="89">
        <v>-5</v>
      </c>
      <c r="E16" s="89">
        <v>-5</v>
      </c>
      <c r="F16" s="90">
        <v>-25</v>
      </c>
      <c r="G16" s="90">
        <v>-2</v>
      </c>
      <c r="H16" s="37">
        <f t="shared" si="5"/>
        <v>-37</v>
      </c>
      <c r="I16" s="68">
        <v>-45</v>
      </c>
      <c r="J16" s="37">
        <v>-4</v>
      </c>
      <c r="K16" s="91">
        <f t="shared" si="6"/>
        <v>-86</v>
      </c>
      <c r="L16" s="100">
        <f t="shared" si="7"/>
        <v>-0.13169984686064318</v>
      </c>
      <c r="M16" s="103">
        <v>30</v>
      </c>
      <c r="N16" s="101">
        <f t="shared" si="9"/>
        <v>0.1271186440677966</v>
      </c>
      <c r="O16" s="94">
        <f t="shared" si="8"/>
        <v>-0.004581202792846573</v>
      </c>
      <c r="P16" s="104" t="s">
        <v>77</v>
      </c>
    </row>
    <row r="17" spans="1:16" ht="26.25" customHeight="1">
      <c r="A17" s="115"/>
      <c r="B17" s="116" t="s">
        <v>11</v>
      </c>
      <c r="C17" s="116"/>
      <c r="D17" s="89">
        <v>0</v>
      </c>
      <c r="E17" s="89">
        <v>-1</v>
      </c>
      <c r="F17" s="90">
        <v>-8</v>
      </c>
      <c r="G17" s="90">
        <v>-7</v>
      </c>
      <c r="H17" s="37">
        <f t="shared" si="5"/>
        <v>-16</v>
      </c>
      <c r="I17" s="68">
        <v>-10</v>
      </c>
      <c r="J17" s="37">
        <v>-1</v>
      </c>
      <c r="K17" s="91">
        <f t="shared" si="6"/>
        <v>-27</v>
      </c>
      <c r="L17" s="92">
        <f t="shared" si="7"/>
        <v>-0.04134762633996937</v>
      </c>
      <c r="M17" s="103">
        <v>10</v>
      </c>
      <c r="N17" s="98">
        <f t="shared" si="9"/>
        <v>0.0423728813559322</v>
      </c>
      <c r="O17" s="94">
        <f t="shared" si="8"/>
        <v>0.001025255015962831</v>
      </c>
      <c r="P17" s="104" t="s">
        <v>77</v>
      </c>
    </row>
    <row r="18" spans="1:16" ht="22.5" customHeight="1">
      <c r="A18" s="115"/>
      <c r="B18" s="88" t="s">
        <v>15</v>
      </c>
      <c r="C18" s="45" t="s">
        <v>23</v>
      </c>
      <c r="D18" s="89">
        <v>-5</v>
      </c>
      <c r="E18" s="89">
        <v>-1</v>
      </c>
      <c r="F18" s="90">
        <v>-7</v>
      </c>
      <c r="G18" s="90">
        <v>0</v>
      </c>
      <c r="H18" s="37">
        <f t="shared" si="5"/>
        <v>-13</v>
      </c>
      <c r="I18" s="68">
        <v>-35</v>
      </c>
      <c r="J18" s="37">
        <v>-2</v>
      </c>
      <c r="K18" s="91">
        <f t="shared" si="6"/>
        <v>-50</v>
      </c>
      <c r="L18" s="96">
        <f t="shared" si="7"/>
        <v>-0.07656967840735068</v>
      </c>
      <c r="M18" s="103">
        <v>30</v>
      </c>
      <c r="N18" s="101">
        <f t="shared" si="9"/>
        <v>0.1271186440677966</v>
      </c>
      <c r="O18" s="94">
        <f t="shared" si="8"/>
        <v>0.05054896566044592</v>
      </c>
      <c r="P18" s="102" t="s">
        <v>68</v>
      </c>
    </row>
    <row r="19" spans="1:16" ht="21.75" customHeight="1">
      <c r="A19" s="115"/>
      <c r="B19" s="88"/>
      <c r="C19" s="45" t="s">
        <v>12</v>
      </c>
      <c r="D19" s="89">
        <v>-10</v>
      </c>
      <c r="E19" s="89">
        <v>-1</v>
      </c>
      <c r="F19" s="90">
        <v>-13</v>
      </c>
      <c r="G19" s="90">
        <v>-12</v>
      </c>
      <c r="H19" s="37">
        <f t="shared" si="5"/>
        <v>-36</v>
      </c>
      <c r="I19" s="68">
        <v>-20</v>
      </c>
      <c r="J19" s="37">
        <v>-3</v>
      </c>
      <c r="K19" s="91">
        <f t="shared" si="6"/>
        <v>-59</v>
      </c>
      <c r="L19" s="96">
        <f t="shared" si="7"/>
        <v>-0.0903522205206738</v>
      </c>
      <c r="M19" s="103">
        <v>5</v>
      </c>
      <c r="N19" s="98">
        <f t="shared" si="9"/>
        <v>0.0211864406779661</v>
      </c>
      <c r="O19" s="94">
        <f t="shared" si="8"/>
        <v>-0.0691657798427077</v>
      </c>
      <c r="P19" s="105" t="s">
        <v>70</v>
      </c>
    </row>
    <row r="20" spans="1:16" ht="22.5" customHeight="1">
      <c r="A20" s="115"/>
      <c r="B20" s="88"/>
      <c r="C20" s="45" t="s">
        <v>14</v>
      </c>
      <c r="D20" s="89">
        <v>-10</v>
      </c>
      <c r="E20" s="89">
        <v>-1</v>
      </c>
      <c r="F20" s="90">
        <v>-13</v>
      </c>
      <c r="G20" s="90">
        <v>-12</v>
      </c>
      <c r="H20" s="37">
        <f t="shared" si="5"/>
        <v>-36</v>
      </c>
      <c r="I20" s="68">
        <v>-15</v>
      </c>
      <c r="J20" s="37">
        <v>-6</v>
      </c>
      <c r="K20" s="91">
        <f t="shared" si="6"/>
        <v>-57</v>
      </c>
      <c r="L20" s="96">
        <f t="shared" si="7"/>
        <v>-0.08728943338437979</v>
      </c>
      <c r="M20" s="103">
        <v>9</v>
      </c>
      <c r="N20" s="98">
        <f t="shared" si="9"/>
        <v>0.038135593220338986</v>
      </c>
      <c r="O20" s="94">
        <f t="shared" si="8"/>
        <v>-0.049153840164040806</v>
      </c>
      <c r="P20" s="97" t="s">
        <v>67</v>
      </c>
    </row>
    <row r="21" spans="1:16" ht="24" customHeight="1">
      <c r="A21" s="115"/>
      <c r="B21" s="116" t="s">
        <v>0</v>
      </c>
      <c r="C21" s="116"/>
      <c r="D21" s="89">
        <v>10</v>
      </c>
      <c r="E21" s="89">
        <v>1</v>
      </c>
      <c r="F21" s="90">
        <v>20</v>
      </c>
      <c r="G21" s="90">
        <v>15</v>
      </c>
      <c r="H21" s="37">
        <f t="shared" si="5"/>
        <v>46</v>
      </c>
      <c r="I21" s="68">
        <v>41</v>
      </c>
      <c r="J21" s="37">
        <v>6</v>
      </c>
      <c r="K21" s="91">
        <f t="shared" si="6"/>
        <v>93</v>
      </c>
      <c r="L21" s="100">
        <f t="shared" si="7"/>
        <v>0.14241960183767227</v>
      </c>
      <c r="M21" s="103">
        <v>5</v>
      </c>
      <c r="N21" s="98">
        <f t="shared" si="9"/>
        <v>0.0211864406779661</v>
      </c>
      <c r="O21" s="94">
        <f t="shared" si="8"/>
        <v>0.16360604251563837</v>
      </c>
      <c r="P21" s="106" t="s">
        <v>71</v>
      </c>
    </row>
    <row r="22" spans="1:16" ht="24" customHeight="1">
      <c r="A22" s="111" t="s">
        <v>25</v>
      </c>
      <c r="B22" s="111"/>
      <c r="C22" s="46" t="s">
        <v>36</v>
      </c>
      <c r="D22" s="89">
        <f>SUM(D6:D21)</f>
        <v>-44</v>
      </c>
      <c r="E22" s="89">
        <f>SUM(E6:E21)</f>
        <v>-32</v>
      </c>
      <c r="F22" s="89">
        <f>SUM(F6:F21)</f>
        <v>-131</v>
      </c>
      <c r="G22" s="89">
        <f>SUM(G6:G21)</f>
        <v>-41</v>
      </c>
      <c r="H22" s="37">
        <f>SUM(D22:G22)</f>
        <v>-248</v>
      </c>
      <c r="I22" s="37">
        <v>-300</v>
      </c>
      <c r="J22" s="37">
        <v>-105</v>
      </c>
      <c r="K22" s="91">
        <f>SUM(K6:K21)</f>
        <v>-653</v>
      </c>
      <c r="L22" s="107">
        <f>-SUM(L6:L21)</f>
        <v>1</v>
      </c>
      <c r="M22" s="68">
        <v>236</v>
      </c>
      <c r="N22" s="108">
        <v>1</v>
      </c>
      <c r="O22" s="118">
        <f>SUM(O6:O21)</f>
        <v>0</v>
      </c>
      <c r="P22" s="118"/>
    </row>
    <row r="23" spans="1:16" s="15" customFormat="1" ht="23.25" customHeight="1">
      <c r="A23" s="111"/>
      <c r="B23" s="111"/>
      <c r="C23" s="29" t="s">
        <v>37</v>
      </c>
      <c r="D23" s="120"/>
      <c r="E23" s="120"/>
      <c r="F23" s="120"/>
      <c r="G23" s="120"/>
      <c r="H23" s="79">
        <f>+-(H22/$K$22)</f>
        <v>-0.37978560490045943</v>
      </c>
      <c r="I23" s="79">
        <f>+-(I22/$K$22)</f>
        <v>-0.45941807044410415</v>
      </c>
      <c r="J23" s="79">
        <f>+-(J22/$K$22)</f>
        <v>-0.16079632465543645</v>
      </c>
      <c r="K23" s="117">
        <f>(K22)*0.2</f>
        <v>-130.6</v>
      </c>
      <c r="L23" s="117"/>
      <c r="M23" s="117">
        <f>(M22)*0.8</f>
        <v>188.8</v>
      </c>
      <c r="N23" s="117"/>
      <c r="O23" s="119">
        <f>(K23+M23)</f>
        <v>58.20000000000002</v>
      </c>
      <c r="P23" s="119"/>
    </row>
    <row r="24" ht="12.75">
      <c r="L24" s="19"/>
    </row>
    <row r="25" ht="12.75">
      <c r="L25" s="19"/>
    </row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</sheetData>
  <mergeCells count="31">
    <mergeCell ref="O3:P5"/>
    <mergeCell ref="O1:P1"/>
    <mergeCell ref="A1:I1"/>
    <mergeCell ref="A3:C5"/>
    <mergeCell ref="M1:N1"/>
    <mergeCell ref="D4:H4"/>
    <mergeCell ref="I4:I5"/>
    <mergeCell ref="J4:J5"/>
    <mergeCell ref="D3:J3"/>
    <mergeCell ref="K3:L3"/>
    <mergeCell ref="M3:N3"/>
    <mergeCell ref="B17:C17"/>
    <mergeCell ref="B16:C16"/>
    <mergeCell ref="B15:C15"/>
    <mergeCell ref="B12:C12"/>
    <mergeCell ref="B14:C14"/>
    <mergeCell ref="B13:C13"/>
    <mergeCell ref="A22:B23"/>
    <mergeCell ref="D23:G23"/>
    <mergeCell ref="A6:A11"/>
    <mergeCell ref="B6:B7"/>
    <mergeCell ref="B8:B9"/>
    <mergeCell ref="B10:C10"/>
    <mergeCell ref="B11:C11"/>
    <mergeCell ref="A12:A21"/>
    <mergeCell ref="B21:C21"/>
    <mergeCell ref="B18:B20"/>
    <mergeCell ref="K23:L23"/>
    <mergeCell ref="M23:N23"/>
    <mergeCell ref="O22:P22"/>
    <mergeCell ref="O23:P23"/>
  </mergeCells>
  <printOptions horizontalCentered="1"/>
  <pageMargins left="0.6692913385826772" right="0.5511811023622047" top="0.5511811023622047" bottom="0.3937007874015748" header="0" footer="0.1968503937007874"/>
  <pageSetup horizontalDpi="300" verticalDpi="300" orientation="landscape" paperSize="9" scale="9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HABITAT CONSULT S.R.L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GUARESTI</dc:creator>
  <cp:keywords/>
  <dc:description/>
  <cp:lastModifiedBy>Maria Marta</cp:lastModifiedBy>
  <cp:lastPrinted>2004-08-11T15:16:35Z</cp:lastPrinted>
  <dcterms:created xsi:type="dcterms:W3CDTF">2004-06-02T18:32:48Z</dcterms:created>
  <dcterms:modified xsi:type="dcterms:W3CDTF">2004-08-11T15:16:59Z</dcterms:modified>
  <cp:category/>
  <cp:version/>
  <cp:contentType/>
  <cp:contentStatus/>
</cp:coreProperties>
</file>